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2\GODIŠNJI IZVJEŠTAJ O IZVRŠENJU 2022\materijal za spajanje\"/>
    </mc:Choice>
  </mc:AlternateContent>
  <bookViews>
    <workbookView xWindow="-120" yWindow="-120" windowWidth="29040" windowHeight="15840"/>
  </bookViews>
  <sheets>
    <sheet name="Prihodi i rashodi prema izvorim" sheetId="1" r:id="rId1"/>
  </sheets>
  <definedNames>
    <definedName name="_xlnm.Print_Titles" localSheetId="0">'Prihodi i rashodi prema izvorim'!$4:$5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1" l="1"/>
  <c r="H88" i="1"/>
  <c r="H90" i="1"/>
  <c r="H91" i="1"/>
  <c r="H92" i="1"/>
  <c r="H93" i="1"/>
  <c r="H94" i="1"/>
  <c r="H96" i="1"/>
  <c r="H99" i="1"/>
  <c r="H101" i="1"/>
  <c r="H103" i="1"/>
  <c r="H104" i="1"/>
  <c r="H105" i="1"/>
  <c r="H106" i="1"/>
  <c r="H109" i="1"/>
  <c r="G71" i="1"/>
  <c r="H71" i="1"/>
  <c r="G72" i="1"/>
  <c r="H72" i="1"/>
  <c r="G74" i="1"/>
  <c r="H76" i="1"/>
  <c r="G78" i="1"/>
  <c r="H78" i="1"/>
  <c r="G80" i="1"/>
  <c r="G82" i="1"/>
  <c r="H82" i="1"/>
  <c r="G64" i="1"/>
  <c r="H64" i="1"/>
  <c r="G66" i="1"/>
  <c r="H66" i="1"/>
  <c r="G68" i="1"/>
  <c r="H68" i="1"/>
  <c r="D108" i="1"/>
  <c r="D107" i="1" s="1"/>
  <c r="E108" i="1"/>
  <c r="E107" i="1" s="1"/>
  <c r="F108" i="1"/>
  <c r="F107" i="1" s="1"/>
  <c r="C108" i="1"/>
  <c r="C107" i="1" s="1"/>
  <c r="F100" i="1"/>
  <c r="E100" i="1"/>
  <c r="D100" i="1"/>
  <c r="D102" i="1"/>
  <c r="E102" i="1"/>
  <c r="F102" i="1"/>
  <c r="H102" i="1" s="1"/>
  <c r="D98" i="1"/>
  <c r="E98" i="1"/>
  <c r="F98" i="1"/>
  <c r="H98" i="1" s="1"/>
  <c r="C102" i="1"/>
  <c r="C100" i="1" s="1"/>
  <c r="C98" i="1"/>
  <c r="D95" i="1"/>
  <c r="E95" i="1"/>
  <c r="F95" i="1"/>
  <c r="D89" i="1"/>
  <c r="E89" i="1"/>
  <c r="F89" i="1"/>
  <c r="H89" i="1" s="1"/>
  <c r="D87" i="1"/>
  <c r="E87" i="1"/>
  <c r="F87" i="1"/>
  <c r="H87" i="1" s="1"/>
  <c r="D85" i="1"/>
  <c r="E85" i="1"/>
  <c r="F85" i="1"/>
  <c r="C95" i="1"/>
  <c r="C89" i="1"/>
  <c r="C87" i="1"/>
  <c r="C85" i="1"/>
  <c r="H85" i="1" l="1"/>
  <c r="H95" i="1"/>
  <c r="H100" i="1"/>
  <c r="C97" i="1"/>
  <c r="C114" i="1" s="1"/>
  <c r="F97" i="1"/>
  <c r="F114" i="1" s="1"/>
  <c r="E97" i="1"/>
  <c r="E114" i="1" s="1"/>
  <c r="H108" i="1"/>
  <c r="H107" i="1"/>
  <c r="C84" i="1"/>
  <c r="C111" i="1" s="1"/>
  <c r="F84" i="1"/>
  <c r="F111" i="1" s="1"/>
  <c r="D97" i="1"/>
  <c r="D114" i="1" s="1"/>
  <c r="D84" i="1"/>
  <c r="D111" i="1" s="1"/>
  <c r="E84" i="1"/>
  <c r="E111" i="1" s="1"/>
  <c r="C67" i="1"/>
  <c r="C65" i="1"/>
  <c r="C63" i="1"/>
  <c r="D67" i="1"/>
  <c r="E67" i="1"/>
  <c r="F67" i="1"/>
  <c r="D81" i="1"/>
  <c r="E81" i="1"/>
  <c r="F81" i="1"/>
  <c r="D77" i="1"/>
  <c r="E77" i="1"/>
  <c r="F77" i="1"/>
  <c r="D75" i="1"/>
  <c r="E75" i="1"/>
  <c r="F75" i="1"/>
  <c r="D73" i="1"/>
  <c r="E73" i="1"/>
  <c r="F73" i="1"/>
  <c r="D70" i="1"/>
  <c r="E70" i="1"/>
  <c r="F70" i="1"/>
  <c r="D65" i="1"/>
  <c r="E65" i="1"/>
  <c r="F65" i="1"/>
  <c r="D63" i="1"/>
  <c r="E63" i="1"/>
  <c r="F63" i="1"/>
  <c r="C81" i="1"/>
  <c r="C77" i="1"/>
  <c r="C75" i="1"/>
  <c r="C73" i="1"/>
  <c r="C70" i="1"/>
  <c r="G70" i="1" l="1"/>
  <c r="H70" i="1"/>
  <c r="G81" i="1"/>
  <c r="H81" i="1"/>
  <c r="H67" i="1"/>
  <c r="G67" i="1"/>
  <c r="G65" i="1"/>
  <c r="H65" i="1"/>
  <c r="G77" i="1"/>
  <c r="H77" i="1"/>
  <c r="H84" i="1"/>
  <c r="G73" i="1"/>
  <c r="H63" i="1"/>
  <c r="G63" i="1"/>
  <c r="H75" i="1"/>
  <c r="H97" i="1"/>
  <c r="D62" i="1"/>
  <c r="F69" i="1"/>
  <c r="E69" i="1"/>
  <c r="E62" i="1"/>
  <c r="C69" i="1"/>
  <c r="D69" i="1"/>
  <c r="F62" i="1"/>
  <c r="C62" i="1"/>
  <c r="D57" i="1"/>
  <c r="E57" i="1"/>
  <c r="F57" i="1"/>
  <c r="D59" i="1"/>
  <c r="E59" i="1"/>
  <c r="F59" i="1"/>
  <c r="D55" i="1"/>
  <c r="E55" i="1"/>
  <c r="F55" i="1"/>
  <c r="D47" i="1"/>
  <c r="E47" i="1"/>
  <c r="F47" i="1"/>
  <c r="D39" i="1"/>
  <c r="E39" i="1"/>
  <c r="F39" i="1"/>
  <c r="D37" i="1"/>
  <c r="E37" i="1"/>
  <c r="F37" i="1"/>
  <c r="D34" i="1"/>
  <c r="E34" i="1"/>
  <c r="F34" i="1"/>
  <c r="C59" i="1"/>
  <c r="G59" i="1" s="1"/>
  <c r="C57" i="1"/>
  <c r="C55" i="1"/>
  <c r="C47" i="1"/>
  <c r="C39" i="1"/>
  <c r="C37" i="1"/>
  <c r="C34" i="1"/>
  <c r="D31" i="1"/>
  <c r="E31" i="1"/>
  <c r="F31" i="1"/>
  <c r="D29" i="1"/>
  <c r="E29" i="1"/>
  <c r="F29" i="1"/>
  <c r="D21" i="1"/>
  <c r="E21" i="1"/>
  <c r="F21" i="1"/>
  <c r="D13" i="1"/>
  <c r="E13" i="1"/>
  <c r="F13" i="1"/>
  <c r="D11" i="1"/>
  <c r="E11" i="1"/>
  <c r="F11" i="1"/>
  <c r="D8" i="1"/>
  <c r="E8" i="1"/>
  <c r="F8" i="1"/>
  <c r="C31" i="1"/>
  <c r="C29" i="1"/>
  <c r="C21" i="1"/>
  <c r="C13" i="1"/>
  <c r="C11" i="1"/>
  <c r="C8" i="1"/>
  <c r="H9" i="1"/>
  <c r="H10" i="1"/>
  <c r="H12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30" i="1"/>
  <c r="H32" i="1"/>
  <c r="H35" i="1"/>
  <c r="H36" i="1"/>
  <c r="H38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6" i="1"/>
  <c r="H58" i="1"/>
  <c r="H60" i="1"/>
  <c r="G9" i="1"/>
  <c r="G10" i="1"/>
  <c r="G12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30" i="1"/>
  <c r="G32" i="1"/>
  <c r="G35" i="1"/>
  <c r="G36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6" i="1"/>
  <c r="G58" i="1"/>
  <c r="G60" i="1"/>
  <c r="G37" i="1" l="1"/>
  <c r="G57" i="1"/>
  <c r="H62" i="1"/>
  <c r="G62" i="1"/>
  <c r="G69" i="1"/>
  <c r="H69" i="1"/>
  <c r="H37" i="1"/>
  <c r="H57" i="1"/>
  <c r="F33" i="1"/>
  <c r="H34" i="1"/>
  <c r="G47" i="1"/>
  <c r="G55" i="1"/>
  <c r="H59" i="1"/>
  <c r="D33" i="1"/>
  <c r="D113" i="1" s="1"/>
  <c r="D115" i="1" s="1"/>
  <c r="H29" i="1"/>
  <c r="G39" i="1"/>
  <c r="H39" i="1"/>
  <c r="H55" i="1"/>
  <c r="G34" i="1"/>
  <c r="C33" i="1"/>
  <c r="C113" i="1" s="1"/>
  <c r="C115" i="1" s="1"/>
  <c r="G8" i="1"/>
  <c r="E33" i="1"/>
  <c r="E113" i="1" s="1"/>
  <c r="E115" i="1" s="1"/>
  <c r="H47" i="1"/>
  <c r="G29" i="1"/>
  <c r="D7" i="1"/>
  <c r="D110" i="1" s="1"/>
  <c r="D112" i="1" s="1"/>
  <c r="G13" i="1"/>
  <c r="H11" i="1"/>
  <c r="E7" i="1"/>
  <c r="E110" i="1" s="1"/>
  <c r="E112" i="1" s="1"/>
  <c r="G31" i="1"/>
  <c r="F7" i="1"/>
  <c r="F110" i="1" s="1"/>
  <c r="F112" i="1" s="1"/>
  <c r="H31" i="1"/>
  <c r="H8" i="1"/>
  <c r="G21" i="1"/>
  <c r="H13" i="1"/>
  <c r="H21" i="1"/>
  <c r="C7" i="1"/>
  <c r="C110" i="1" s="1"/>
  <c r="C112" i="1" s="1"/>
  <c r="G11" i="1"/>
  <c r="F113" i="1" l="1"/>
  <c r="F115" i="1" s="1"/>
  <c r="C116" i="1"/>
  <c r="H33" i="1"/>
  <c r="G33" i="1"/>
  <c r="G7" i="1"/>
  <c r="H7" i="1"/>
  <c r="F116" i="1" l="1"/>
</calcChain>
</file>

<file path=xl/sharedStrings.xml><?xml version="1.0" encoding="utf-8"?>
<sst xmlns="http://schemas.openxmlformats.org/spreadsheetml/2006/main" count="219" uniqueCount="80">
  <si>
    <t>Izvršenje 2021.</t>
  </si>
  <si>
    <t>Izvorni plan 2022.</t>
  </si>
  <si>
    <t>Tekući plan 2022.</t>
  </si>
  <si>
    <t>Izvršenje 2022.</t>
  </si>
  <si>
    <t>1</t>
  </si>
  <si>
    <t>2</t>
  </si>
  <si>
    <t>3</t>
  </si>
  <si>
    <t>4</t>
  </si>
  <si>
    <t>5</t>
  </si>
  <si>
    <t>6</t>
  </si>
  <si>
    <t xml:space="preserve"> UKUPNI IZDACI</t>
  </si>
  <si>
    <t>Izvor 1.</t>
  </si>
  <si>
    <t>OPĆI PRIHODI I PRIMICI</t>
  </si>
  <si>
    <t>Izvor 1.1.</t>
  </si>
  <si>
    <t>Izvor 1.2.</t>
  </si>
  <si>
    <t>OPĆI PRIHODI I PRIMICI-DECENTRALIZIRANA SREDSTVA</t>
  </si>
  <si>
    <t>Izvor 3.</t>
  </si>
  <si>
    <t>VLASTITI PRIHODI</t>
  </si>
  <si>
    <t>Izvor 3.1.</t>
  </si>
  <si>
    <t>Izvor 4.</t>
  </si>
  <si>
    <t>PRIHODI ZA POSEBNE NAMJENE</t>
  </si>
  <si>
    <t>Izvor 4.1.</t>
  </si>
  <si>
    <t>PRIHOD OD KOMUNALNE NAKNADE</t>
  </si>
  <si>
    <t>Izvor 4.2.</t>
  </si>
  <si>
    <t>PRIHODI OD SPOMENIČKE RENTE</t>
  </si>
  <si>
    <t>Izvor 4.3.</t>
  </si>
  <si>
    <t>OSTALI PRIHODI ZA POSEBNE NAMJENE</t>
  </si>
  <si>
    <t>Izvor 4.4.</t>
  </si>
  <si>
    <t>NAKNADE ZA CESTE</t>
  </si>
  <si>
    <t>Izvor 4.7.</t>
  </si>
  <si>
    <t>NAKNADE U POLJOPRIVREDI</t>
  </si>
  <si>
    <t>Izvor 4.8.</t>
  </si>
  <si>
    <t>PRIHODI OD KOMUNALNOG DOPRINOSA</t>
  </si>
  <si>
    <t>Izvor 4.9.</t>
  </si>
  <si>
    <t>PRIHODI ZA POSEBNE NAMJENE-OSTALO (VD,NZN,NZOO, PROČELJA ZG)</t>
  </si>
  <si>
    <t>Izvor 5.</t>
  </si>
  <si>
    <t>POMOĆI</t>
  </si>
  <si>
    <t>Izvor 5.1.</t>
  </si>
  <si>
    <t>POMOĆI OD INOZEMNIH VLADA I TIJELA EU</t>
  </si>
  <si>
    <t>Izvor 5.2.</t>
  </si>
  <si>
    <t>POMOĆI IZ DRUGIH PRORAČUNA</t>
  </si>
  <si>
    <t>Izvor 5.4.</t>
  </si>
  <si>
    <t>POMOĆI OD MEĐUNARODNIH ORGANIZACIJA</t>
  </si>
  <si>
    <t>Izvor 5.5.</t>
  </si>
  <si>
    <t>POMOĆI OD IZVANPRORAČUNSKIH KORISNIKA</t>
  </si>
  <si>
    <t>Izvor 5.6.</t>
  </si>
  <si>
    <t>POMOĆI TEMELJEM PRIJENOSA EU SREDSTAVA</t>
  </si>
  <si>
    <t>Izvor 5.7.</t>
  </si>
  <si>
    <t>FOND SOLIDARNOSTI EUROPSKE UNIJE</t>
  </si>
  <si>
    <t>Izvor 5.8.</t>
  </si>
  <si>
    <t>MEHANIZAM ZA OPORAVAK I OTPORNOST</t>
  </si>
  <si>
    <t>Izvor 6.</t>
  </si>
  <si>
    <t>DONACIJE</t>
  </si>
  <si>
    <t>Izvor 6.1.</t>
  </si>
  <si>
    <t>Izvor 7.</t>
  </si>
  <si>
    <t>Izvor 7.1.</t>
  </si>
  <si>
    <t>Izvor 8.</t>
  </si>
  <si>
    <t>NAMJENSKI PRIMICI</t>
  </si>
  <si>
    <t>Izvor 8.1.</t>
  </si>
  <si>
    <t>PRIMICI OD ZADUŽIVANJA</t>
  </si>
  <si>
    <t>NAZIV</t>
  </si>
  <si>
    <t>Indeks       4/1</t>
  </si>
  <si>
    <t>Indeks       4/3</t>
  </si>
  <si>
    <t>A. RAČUN PRIHODA I RASHODA PREMA IZVORU FINANCIRANJA</t>
  </si>
  <si>
    <t>UKUPNI PRIHODI</t>
  </si>
  <si>
    <t>UKUPNI RASHODI</t>
  </si>
  <si>
    <t>B. RAČUN FINANCIRANJA PREMA IZVORIMA FINANCIRANJA</t>
  </si>
  <si>
    <t>UKUPNI PRIMICI</t>
  </si>
  <si>
    <t>C. POKRIĆE MANJKA/RASPORED VIŠKA</t>
  </si>
  <si>
    <t>REZULTAT POSLOVANJA</t>
  </si>
  <si>
    <t>RAČUN PRIHODA I RASHODA I RAČUNA FINANCIRANJA - PREMA IZVORIMA FINANCIRANJA</t>
  </si>
  <si>
    <t>PRIHODI OD PRODAJE ILI ZAMJ. NEF. IMOVINE I NAKN. S NASL. OSIGURANJA</t>
  </si>
  <si>
    <t>Manjak iz predhodnih godina koji će se pokriti - PRORAČUNSKI KORISNICI</t>
  </si>
  <si>
    <t>Manjak iz predhodnih godina koji će se pokriti - GRAD</t>
  </si>
  <si>
    <t>Višak iz predhodnih godina koji će se rasporediti - PRORAČUNSKI KORISNICI</t>
  </si>
  <si>
    <t>VIŠAK PRETHODNIH GODINA</t>
  </si>
  <si>
    <t>POKRIĆE MANJKA</t>
  </si>
  <si>
    <t>UKUPNO</t>
  </si>
  <si>
    <t>SVEUKUPNI PRIHODI I PRIMICI</t>
  </si>
  <si>
    <t xml:space="preserve">SVEUKUPNI RASHODI I IZDACI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</si>
</sst>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0" tint="-4.9989318521683403E-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4" fontId="1" fillId="0" borderId="0" xfId="0" applyNumberFormat="1" applyFont="1" applyFill="1"/>
    <xf numFmtId="0" fontId="1" fillId="0" borderId="0" xfId="0" applyFont="1" applyFill="1" applyBorder="1" applyAlignment="1" applyProtection="1"/>
    <xf numFmtId="4" fontId="1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/>
    <xf numFmtId="4" fontId="2" fillId="0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Fill="1"/>
    <xf numFmtId="0" fontId="2" fillId="0" borderId="0" xfId="0" applyFont="1" applyFill="1" applyBorder="1" applyAlignment="1" applyProtection="1"/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3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Alignment="1"/>
    <xf numFmtId="4" fontId="2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18"/>
  <sheetViews>
    <sheetView tabSelected="1" topLeftCell="A7" zoomScale="120" zoomScaleNormal="120" workbookViewId="0">
      <selection activeCell="D13" sqref="D13"/>
    </sheetView>
  </sheetViews>
  <sheetFormatPr defaultRowHeight="15" customHeight="1" x14ac:dyDescent="0.2"/>
  <cols>
    <col min="1" max="1" width="6.7109375" style="1" customWidth="1"/>
    <col min="2" max="2" width="59.5703125" style="2" customWidth="1"/>
    <col min="3" max="6" width="13.7109375" style="1" customWidth="1"/>
    <col min="7" max="7" width="8.7109375" style="1" customWidth="1"/>
    <col min="8" max="8" width="8.42578125" style="1" customWidth="1"/>
    <col min="9" max="10" width="15.7109375" style="1" customWidth="1"/>
    <col min="11" max="16384" width="9.140625" style="1"/>
  </cols>
  <sheetData>
    <row r="2" spans="1:10" s="22" customFormat="1" ht="15" customHeight="1" x14ac:dyDescent="0.2">
      <c r="A2" s="31" t="s">
        <v>70</v>
      </c>
      <c r="B2" s="31"/>
      <c r="C2" s="31"/>
      <c r="D2" s="31"/>
      <c r="E2" s="31"/>
      <c r="F2" s="31"/>
      <c r="G2" s="31"/>
      <c r="H2" s="31"/>
    </row>
    <row r="4" spans="1:10" s="6" customFormat="1" ht="21.95" customHeight="1" x14ac:dyDescent="0.2">
      <c r="A4" s="30" t="s">
        <v>60</v>
      </c>
      <c r="B4" s="30"/>
      <c r="C4" s="8" t="s">
        <v>0</v>
      </c>
      <c r="D4" s="8" t="s">
        <v>1</v>
      </c>
      <c r="E4" s="8" t="s">
        <v>2</v>
      </c>
      <c r="F4" s="8" t="s">
        <v>3</v>
      </c>
      <c r="G4" s="9" t="s">
        <v>61</v>
      </c>
      <c r="H4" s="9" t="s">
        <v>62</v>
      </c>
    </row>
    <row r="5" spans="1:10" s="7" customFormat="1" ht="12" customHeight="1" x14ac:dyDescent="0.2">
      <c r="A5" s="30"/>
      <c r="B5" s="30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</row>
    <row r="6" spans="1:10" s="17" customFormat="1" ht="17.25" customHeight="1" x14ac:dyDescent="0.2">
      <c r="A6" s="25" t="s">
        <v>63</v>
      </c>
      <c r="B6" s="25"/>
      <c r="C6" s="16"/>
      <c r="D6" s="16"/>
      <c r="E6" s="16"/>
      <c r="F6" s="16"/>
      <c r="G6" s="16"/>
      <c r="H6" s="16"/>
    </row>
    <row r="7" spans="1:10" s="17" customFormat="1" ht="14.25" customHeight="1" x14ac:dyDescent="0.2">
      <c r="A7" s="25" t="s">
        <v>64</v>
      </c>
      <c r="B7" s="16"/>
      <c r="C7" s="18">
        <f>+C8+C11+C13+C21+C29+C31</f>
        <v>12102701564.720001</v>
      </c>
      <c r="D7" s="18">
        <f t="shared" ref="D7:F7" si="0">+D8+D11+D13+D21+D29+D31</f>
        <v>14348966099</v>
      </c>
      <c r="E7" s="18">
        <f t="shared" si="0"/>
        <v>14348966099</v>
      </c>
      <c r="F7" s="18">
        <f t="shared" si="0"/>
        <v>13521123070.66</v>
      </c>
      <c r="G7" s="19">
        <f>F7/C7*100</f>
        <v>111.71987509032503</v>
      </c>
      <c r="H7" s="19">
        <f>F7/E7*100</f>
        <v>94.230643360446066</v>
      </c>
    </row>
    <row r="8" spans="1:10" s="6" customFormat="1" ht="15" customHeight="1" x14ac:dyDescent="0.2">
      <c r="A8" s="11" t="s">
        <v>11</v>
      </c>
      <c r="B8" s="12" t="s">
        <v>12</v>
      </c>
      <c r="C8" s="13">
        <f>+C9+C10</f>
        <v>6466495381.3299999</v>
      </c>
      <c r="D8" s="13">
        <f t="shared" ref="D8:F8" si="1">+D9+D10</f>
        <v>7666512100</v>
      </c>
      <c r="E8" s="13">
        <f t="shared" si="1"/>
        <v>7666512100</v>
      </c>
      <c r="F8" s="13">
        <f t="shared" si="1"/>
        <v>7358671684.0599995</v>
      </c>
      <c r="G8" s="13">
        <f>F8/C8*100</f>
        <v>113.79690620835952</v>
      </c>
      <c r="H8" s="13">
        <f>F8/E8*100</f>
        <v>95.984609273100858</v>
      </c>
      <c r="I8" s="14"/>
      <c r="J8" s="14"/>
    </row>
    <row r="9" spans="1:10" ht="15" customHeight="1" x14ac:dyDescent="0.2">
      <c r="A9" s="4" t="s">
        <v>13</v>
      </c>
      <c r="B9" s="2" t="s">
        <v>12</v>
      </c>
      <c r="C9" s="5">
        <v>6143766989.4499998</v>
      </c>
      <c r="D9" s="5">
        <v>7341614100</v>
      </c>
      <c r="E9" s="5">
        <v>7341614100</v>
      </c>
      <c r="F9" s="5">
        <v>7029842131.9099998</v>
      </c>
      <c r="G9" s="5">
        <f t="shared" ref="G9:G62" si="2">F9/C9*100</f>
        <v>114.42234290430542</v>
      </c>
      <c r="H9" s="5">
        <f t="shared" ref="H9:H62" si="3">F9/E9*100</f>
        <v>95.753359358809121</v>
      </c>
      <c r="J9" s="3"/>
    </row>
    <row r="10" spans="1:10" ht="15" customHeight="1" x14ac:dyDescent="0.2">
      <c r="A10" s="4" t="s">
        <v>14</v>
      </c>
      <c r="B10" s="2" t="s">
        <v>15</v>
      </c>
      <c r="C10" s="5">
        <v>322728391.88</v>
      </c>
      <c r="D10" s="5">
        <v>324898000</v>
      </c>
      <c r="E10" s="5">
        <v>324898000</v>
      </c>
      <c r="F10" s="5">
        <v>328829552.14999998</v>
      </c>
      <c r="G10" s="5">
        <f t="shared" si="2"/>
        <v>101.89049380950298</v>
      </c>
      <c r="H10" s="5">
        <f t="shared" si="3"/>
        <v>101.21008813535323</v>
      </c>
    </row>
    <row r="11" spans="1:10" s="6" customFormat="1" ht="15" customHeight="1" x14ac:dyDescent="0.2">
      <c r="A11" s="15" t="s">
        <v>16</v>
      </c>
      <c r="B11" s="12" t="s">
        <v>17</v>
      </c>
      <c r="C11" s="13">
        <f>+C12</f>
        <v>254033450.83000001</v>
      </c>
      <c r="D11" s="13">
        <f t="shared" ref="D11:F11" si="4">+D12</f>
        <v>293416400</v>
      </c>
      <c r="E11" s="13">
        <f t="shared" si="4"/>
        <v>293416400</v>
      </c>
      <c r="F11" s="13">
        <f t="shared" si="4"/>
        <v>283940513.74000001</v>
      </c>
      <c r="G11" s="13">
        <f t="shared" si="2"/>
        <v>111.772883772702</v>
      </c>
      <c r="H11" s="13">
        <f t="shared" si="3"/>
        <v>96.770498765576846</v>
      </c>
    </row>
    <row r="12" spans="1:10" ht="15" customHeight="1" x14ac:dyDescent="0.2">
      <c r="A12" s="4" t="s">
        <v>18</v>
      </c>
      <c r="B12" s="2" t="s">
        <v>17</v>
      </c>
      <c r="C12" s="5">
        <v>254033450.83000001</v>
      </c>
      <c r="D12" s="5">
        <v>293416400</v>
      </c>
      <c r="E12" s="5">
        <v>293416400</v>
      </c>
      <c r="F12" s="5">
        <v>283940513.74000001</v>
      </c>
      <c r="G12" s="5">
        <f t="shared" si="2"/>
        <v>111.772883772702</v>
      </c>
      <c r="H12" s="5">
        <f t="shared" si="3"/>
        <v>96.770498765576846</v>
      </c>
    </row>
    <row r="13" spans="1:10" s="6" customFormat="1" ht="15" customHeight="1" x14ac:dyDescent="0.2">
      <c r="A13" s="15" t="s">
        <v>19</v>
      </c>
      <c r="B13" s="12" t="s">
        <v>20</v>
      </c>
      <c r="C13" s="13">
        <f>+C14+C15+C16+C17+C18+C19+C20</f>
        <v>3072889735.0099998</v>
      </c>
      <c r="D13" s="13">
        <f t="shared" ref="D13:F13" si="5">+D14+D15+D16+D17+D18+D19+D20</f>
        <v>3232696450</v>
      </c>
      <c r="E13" s="13">
        <f t="shared" si="5"/>
        <v>3232696450</v>
      </c>
      <c r="F13" s="13">
        <f t="shared" si="5"/>
        <v>3247647277.8899999</v>
      </c>
      <c r="G13" s="13">
        <f t="shared" si="2"/>
        <v>105.68707496689372</v>
      </c>
      <c r="H13" s="13">
        <f t="shared" si="3"/>
        <v>100.46248783705008</v>
      </c>
    </row>
    <row r="14" spans="1:10" ht="15" customHeight="1" x14ac:dyDescent="0.2">
      <c r="A14" s="4" t="s">
        <v>21</v>
      </c>
      <c r="B14" s="2" t="s">
        <v>22</v>
      </c>
      <c r="C14" s="5">
        <v>748861812.55999994</v>
      </c>
      <c r="D14" s="5">
        <v>770000000</v>
      </c>
      <c r="E14" s="5">
        <v>770000000</v>
      </c>
      <c r="F14" s="5">
        <v>749213888.51999998</v>
      </c>
      <c r="G14" s="5">
        <f t="shared" si="2"/>
        <v>100.04701481022198</v>
      </c>
      <c r="H14" s="5">
        <f t="shared" si="3"/>
        <v>97.300505002597404</v>
      </c>
    </row>
    <row r="15" spans="1:10" ht="15" customHeight="1" x14ac:dyDescent="0.2">
      <c r="A15" s="4" t="s">
        <v>23</v>
      </c>
      <c r="B15" s="2" t="s">
        <v>24</v>
      </c>
      <c r="C15" s="5">
        <v>22980666.93</v>
      </c>
      <c r="D15" s="5">
        <v>20000000</v>
      </c>
      <c r="E15" s="5">
        <v>20000000</v>
      </c>
      <c r="F15" s="5">
        <v>18790844.98</v>
      </c>
      <c r="G15" s="5">
        <f t="shared" si="2"/>
        <v>81.768057634000101</v>
      </c>
      <c r="H15" s="5">
        <f t="shared" si="3"/>
        <v>93.9542249</v>
      </c>
    </row>
    <row r="16" spans="1:10" ht="15" customHeight="1" x14ac:dyDescent="0.2">
      <c r="A16" s="4" t="s">
        <v>25</v>
      </c>
      <c r="B16" s="2" t="s">
        <v>26</v>
      </c>
      <c r="C16" s="5">
        <v>1827715896.95</v>
      </c>
      <c r="D16" s="5">
        <v>1981186450</v>
      </c>
      <c r="E16" s="5">
        <v>1981186450</v>
      </c>
      <c r="F16" s="5">
        <v>2010731611.8599999</v>
      </c>
      <c r="G16" s="5">
        <f t="shared" si="2"/>
        <v>110.013356846948</v>
      </c>
      <c r="H16" s="5">
        <f t="shared" si="3"/>
        <v>101.49128628756773</v>
      </c>
    </row>
    <row r="17" spans="1:8" ht="15" customHeight="1" x14ac:dyDescent="0.2">
      <c r="A17" s="4" t="s">
        <v>27</v>
      </c>
      <c r="B17" s="2" t="s">
        <v>28</v>
      </c>
      <c r="C17" s="5">
        <v>229464843.68000001</v>
      </c>
      <c r="D17" s="5">
        <v>228770000</v>
      </c>
      <c r="E17" s="5">
        <v>228770000</v>
      </c>
      <c r="F17" s="5">
        <v>235679429.16</v>
      </c>
      <c r="G17" s="5">
        <f t="shared" si="2"/>
        <v>102.70829525792915</v>
      </c>
      <c r="H17" s="5">
        <f t="shared" si="3"/>
        <v>103.02025141408402</v>
      </c>
    </row>
    <row r="18" spans="1:8" ht="15" customHeight="1" x14ac:dyDescent="0.2">
      <c r="A18" s="4" t="s">
        <v>29</v>
      </c>
      <c r="B18" s="2" t="s">
        <v>30</v>
      </c>
      <c r="C18" s="5">
        <v>983810.37</v>
      </c>
      <c r="D18" s="5">
        <v>1320000</v>
      </c>
      <c r="E18" s="5">
        <v>1320000</v>
      </c>
      <c r="F18" s="5">
        <v>2273226.94</v>
      </c>
      <c r="G18" s="5">
        <f t="shared" si="2"/>
        <v>231.06352700876695</v>
      </c>
      <c r="H18" s="5">
        <f t="shared" si="3"/>
        <v>172.21416212121213</v>
      </c>
    </row>
    <row r="19" spans="1:8" ht="15" customHeight="1" x14ac:dyDescent="0.2">
      <c r="A19" s="4" t="s">
        <v>31</v>
      </c>
      <c r="B19" s="2" t="s">
        <v>32</v>
      </c>
      <c r="C19" s="5">
        <v>233711705.68000001</v>
      </c>
      <c r="D19" s="5">
        <v>220000000</v>
      </c>
      <c r="E19" s="5">
        <v>220000000</v>
      </c>
      <c r="F19" s="5">
        <v>218947114.38</v>
      </c>
      <c r="G19" s="5">
        <f t="shared" si="2"/>
        <v>93.682562344474178</v>
      </c>
      <c r="H19" s="5">
        <f t="shared" si="3"/>
        <v>99.521415627272731</v>
      </c>
    </row>
    <row r="20" spans="1:8" ht="15" customHeight="1" x14ac:dyDescent="0.2">
      <c r="A20" s="4" t="s">
        <v>33</v>
      </c>
      <c r="B20" s="2" t="s">
        <v>34</v>
      </c>
      <c r="C20" s="5">
        <v>9170998.8399999999</v>
      </c>
      <c r="D20" s="5">
        <v>11420000</v>
      </c>
      <c r="E20" s="5">
        <v>11420000</v>
      </c>
      <c r="F20" s="5">
        <v>12011162.050000001</v>
      </c>
      <c r="G20" s="5">
        <f t="shared" si="2"/>
        <v>130.96896270025044</v>
      </c>
      <c r="H20" s="5">
        <f t="shared" si="3"/>
        <v>105.1765503502627</v>
      </c>
    </row>
    <row r="21" spans="1:8" s="6" customFormat="1" ht="15" customHeight="1" x14ac:dyDescent="0.2">
      <c r="A21" s="15" t="s">
        <v>35</v>
      </c>
      <c r="B21" s="12" t="s">
        <v>36</v>
      </c>
      <c r="C21" s="13">
        <f>+C22+C23+C24+C25+C26+C27+C28</f>
        <v>2268036915.46</v>
      </c>
      <c r="D21" s="13">
        <f t="shared" ref="D21:F21" si="6">+D22+D23+D24+D25+D26+D27+D28</f>
        <v>3118764449</v>
      </c>
      <c r="E21" s="13">
        <f t="shared" si="6"/>
        <v>3118764449</v>
      </c>
      <c r="F21" s="13">
        <f t="shared" si="6"/>
        <v>2591119983.4700003</v>
      </c>
      <c r="G21" s="13">
        <f t="shared" si="2"/>
        <v>114.24505332376714</v>
      </c>
      <c r="H21" s="13">
        <f t="shared" si="3"/>
        <v>83.081618565352585</v>
      </c>
    </row>
    <row r="22" spans="1:8" ht="15" customHeight="1" x14ac:dyDescent="0.2">
      <c r="A22" s="4" t="s">
        <v>37</v>
      </c>
      <c r="B22" s="2" t="s">
        <v>38</v>
      </c>
      <c r="C22" s="5">
        <v>13196804.140000001</v>
      </c>
      <c r="D22" s="5">
        <v>12635800</v>
      </c>
      <c r="E22" s="5">
        <v>12635800</v>
      </c>
      <c r="F22" s="5">
        <v>7511536.4199999999</v>
      </c>
      <c r="G22" s="5">
        <f t="shared" si="2"/>
        <v>56.91935972007235</v>
      </c>
      <c r="H22" s="5">
        <f t="shared" si="3"/>
        <v>59.446464964624326</v>
      </c>
    </row>
    <row r="23" spans="1:8" ht="15" customHeight="1" x14ac:dyDescent="0.2">
      <c r="A23" s="4" t="s">
        <v>39</v>
      </c>
      <c r="B23" s="2" t="s">
        <v>40</v>
      </c>
      <c r="C23" s="5">
        <v>1926216259.27</v>
      </c>
      <c r="D23" s="5">
        <v>1989622150</v>
      </c>
      <c r="E23" s="5">
        <v>1989622150</v>
      </c>
      <c r="F23" s="5">
        <v>2030157551.8299999</v>
      </c>
      <c r="G23" s="5">
        <f t="shared" si="2"/>
        <v>105.39613826120396</v>
      </c>
      <c r="H23" s="5">
        <f t="shared" si="3"/>
        <v>102.03734170480561</v>
      </c>
    </row>
    <row r="24" spans="1:8" ht="15" customHeight="1" x14ac:dyDescent="0.2">
      <c r="A24" s="4" t="s">
        <v>41</v>
      </c>
      <c r="B24" s="2" t="s">
        <v>42</v>
      </c>
      <c r="C24" s="5">
        <v>2947614.69</v>
      </c>
      <c r="D24" s="5">
        <v>4044000</v>
      </c>
      <c r="E24" s="5">
        <v>4044000</v>
      </c>
      <c r="F24" s="5">
        <v>3776617</v>
      </c>
      <c r="G24" s="5">
        <f t="shared" si="2"/>
        <v>128.12451413044084</v>
      </c>
      <c r="H24" s="5">
        <f t="shared" si="3"/>
        <v>93.388155291790312</v>
      </c>
    </row>
    <row r="25" spans="1:8" ht="15" customHeight="1" x14ac:dyDescent="0.2">
      <c r="A25" s="4" t="s">
        <v>43</v>
      </c>
      <c r="B25" s="2" t="s">
        <v>44</v>
      </c>
      <c r="C25" s="5">
        <v>21013541.199999999</v>
      </c>
      <c r="D25" s="5">
        <v>17530700</v>
      </c>
      <c r="E25" s="5">
        <v>17530700</v>
      </c>
      <c r="F25" s="5">
        <v>14291191.710000001</v>
      </c>
      <c r="G25" s="5">
        <f t="shared" si="2"/>
        <v>68.009440074764754</v>
      </c>
      <c r="H25" s="5">
        <f t="shared" si="3"/>
        <v>81.520941605298134</v>
      </c>
    </row>
    <row r="26" spans="1:8" ht="15" customHeight="1" x14ac:dyDescent="0.2">
      <c r="A26" s="4" t="s">
        <v>45</v>
      </c>
      <c r="B26" s="2" t="s">
        <v>46</v>
      </c>
      <c r="C26" s="5">
        <v>278423808.13999999</v>
      </c>
      <c r="D26" s="5">
        <v>385883799</v>
      </c>
      <c r="E26" s="5">
        <v>385883799</v>
      </c>
      <c r="F26" s="5">
        <v>185818357.5</v>
      </c>
      <c r="G26" s="5">
        <f t="shared" si="2"/>
        <v>66.739392274444015</v>
      </c>
      <c r="H26" s="5">
        <f t="shared" si="3"/>
        <v>48.153967070278583</v>
      </c>
    </row>
    <row r="27" spans="1:8" ht="15" customHeight="1" x14ac:dyDescent="0.2">
      <c r="A27" s="4" t="s">
        <v>47</v>
      </c>
      <c r="B27" s="2" t="s">
        <v>48</v>
      </c>
      <c r="C27" s="5">
        <v>26238888.02</v>
      </c>
      <c r="D27" s="5">
        <v>607248000</v>
      </c>
      <c r="E27" s="5">
        <v>607248000</v>
      </c>
      <c r="F27" s="5">
        <v>349564729.00999999</v>
      </c>
      <c r="G27" s="5">
        <f t="shared" si="2"/>
        <v>1332.2391129668001</v>
      </c>
      <c r="H27" s="5">
        <f t="shared" si="3"/>
        <v>57.565398158577707</v>
      </c>
    </row>
    <row r="28" spans="1:8" ht="15" customHeight="1" x14ac:dyDescent="0.2">
      <c r="A28" s="4" t="s">
        <v>49</v>
      </c>
      <c r="B28" s="2" t="s">
        <v>50</v>
      </c>
      <c r="C28" s="5">
        <v>0</v>
      </c>
      <c r="D28" s="5">
        <v>101800000</v>
      </c>
      <c r="E28" s="5">
        <v>101800000</v>
      </c>
      <c r="F28" s="5">
        <v>0</v>
      </c>
      <c r="G28" s="5">
        <v>0</v>
      </c>
      <c r="H28" s="5">
        <v>0</v>
      </c>
    </row>
    <row r="29" spans="1:8" s="6" customFormat="1" ht="15" customHeight="1" x14ac:dyDescent="0.2">
      <c r="A29" s="15" t="s">
        <v>51</v>
      </c>
      <c r="B29" s="12" t="s">
        <v>52</v>
      </c>
      <c r="C29" s="13">
        <f>+C30</f>
        <v>25538095.489999998</v>
      </c>
      <c r="D29" s="13">
        <f t="shared" ref="D29:F29" si="7">+D30</f>
        <v>21756200</v>
      </c>
      <c r="E29" s="13">
        <f t="shared" si="7"/>
        <v>21756200</v>
      </c>
      <c r="F29" s="13">
        <f t="shared" si="7"/>
        <v>27850153.219999999</v>
      </c>
      <c r="G29" s="13">
        <f t="shared" si="2"/>
        <v>109.0533678633371</v>
      </c>
      <c r="H29" s="13">
        <f t="shared" si="3"/>
        <v>128.010191209862</v>
      </c>
    </row>
    <row r="30" spans="1:8" ht="15" customHeight="1" x14ac:dyDescent="0.2">
      <c r="A30" s="4" t="s">
        <v>53</v>
      </c>
      <c r="B30" s="2" t="s">
        <v>52</v>
      </c>
      <c r="C30" s="5">
        <v>25538095.489999998</v>
      </c>
      <c r="D30" s="5">
        <v>21756200</v>
      </c>
      <c r="E30" s="5">
        <v>21756200</v>
      </c>
      <c r="F30" s="5">
        <v>27850153.219999999</v>
      </c>
      <c r="G30" s="5">
        <f t="shared" si="2"/>
        <v>109.0533678633371</v>
      </c>
      <c r="H30" s="5">
        <f t="shared" si="3"/>
        <v>128.010191209862</v>
      </c>
    </row>
    <row r="31" spans="1:8" s="6" customFormat="1" ht="15" customHeight="1" x14ac:dyDescent="0.2">
      <c r="A31" s="15" t="s">
        <v>54</v>
      </c>
      <c r="B31" s="12" t="s">
        <v>71</v>
      </c>
      <c r="C31" s="13">
        <f>+C32</f>
        <v>15707986.6</v>
      </c>
      <c r="D31" s="13">
        <f t="shared" ref="D31:F31" si="8">+D32</f>
        <v>15820500</v>
      </c>
      <c r="E31" s="13">
        <f t="shared" si="8"/>
        <v>15820500</v>
      </c>
      <c r="F31" s="13">
        <f t="shared" si="8"/>
        <v>11893458.279999999</v>
      </c>
      <c r="G31" s="13">
        <f t="shared" si="2"/>
        <v>75.715994562918709</v>
      </c>
      <c r="H31" s="13">
        <f t="shared" si="3"/>
        <v>75.177511962327358</v>
      </c>
    </row>
    <row r="32" spans="1:8" ht="15" customHeight="1" x14ac:dyDescent="0.2">
      <c r="A32" s="4" t="s">
        <v>55</v>
      </c>
      <c r="B32" s="2" t="s">
        <v>71</v>
      </c>
      <c r="C32" s="5">
        <v>15707986.6</v>
      </c>
      <c r="D32" s="5">
        <v>15820500</v>
      </c>
      <c r="E32" s="5">
        <v>15820500</v>
      </c>
      <c r="F32" s="5">
        <v>11893458.279999999</v>
      </c>
      <c r="G32" s="5">
        <f t="shared" si="2"/>
        <v>75.715994562918709</v>
      </c>
      <c r="H32" s="5">
        <f t="shared" si="3"/>
        <v>75.177511962327358</v>
      </c>
    </row>
    <row r="33" spans="1:8" s="17" customFormat="1" ht="12" customHeight="1" x14ac:dyDescent="0.2">
      <c r="A33" s="25" t="s">
        <v>65</v>
      </c>
      <c r="B33" s="16"/>
      <c r="C33" s="18">
        <f>+C34+C37+C39+C47+C55+C57+C59</f>
        <v>12679565138.530001</v>
      </c>
      <c r="D33" s="18">
        <f t="shared" ref="D33:F33" si="9">+D34+D37+D39+D47+D55+D57+D59</f>
        <v>13812514500</v>
      </c>
      <c r="E33" s="18">
        <f t="shared" si="9"/>
        <v>13812514500</v>
      </c>
      <c r="F33" s="18">
        <f t="shared" si="9"/>
        <v>12338301805.32</v>
      </c>
      <c r="G33" s="19">
        <f>F33/C33*100</f>
        <v>97.308556488479354</v>
      </c>
      <c r="H33" s="19">
        <f>F33/E33*100</f>
        <v>89.326978120602149</v>
      </c>
    </row>
    <row r="34" spans="1:8" s="6" customFormat="1" ht="15" customHeight="1" x14ac:dyDescent="0.2">
      <c r="A34" s="15" t="s">
        <v>11</v>
      </c>
      <c r="B34" s="12" t="s">
        <v>12</v>
      </c>
      <c r="C34" s="13">
        <f>+C35+C36</f>
        <v>6890563970.2399998</v>
      </c>
      <c r="D34" s="13">
        <f t="shared" ref="D34:F34" si="10">+D35+D36</f>
        <v>6791434100</v>
      </c>
      <c r="E34" s="13">
        <f t="shared" si="10"/>
        <v>6791434100</v>
      </c>
      <c r="F34" s="13">
        <f t="shared" si="10"/>
        <v>6095746549.0299997</v>
      </c>
      <c r="G34" s="13">
        <f t="shared" si="2"/>
        <v>88.465132540053659</v>
      </c>
      <c r="H34" s="13">
        <f t="shared" si="3"/>
        <v>89.756396944645317</v>
      </c>
    </row>
    <row r="35" spans="1:8" ht="15" customHeight="1" x14ac:dyDescent="0.2">
      <c r="A35" s="4" t="s">
        <v>13</v>
      </c>
      <c r="B35" s="2" t="s">
        <v>12</v>
      </c>
      <c r="C35" s="5">
        <v>6582830196.71</v>
      </c>
      <c r="D35" s="5">
        <v>6471536100</v>
      </c>
      <c r="E35" s="5">
        <v>6471536100</v>
      </c>
      <c r="F35" s="5">
        <v>5779901683.0799999</v>
      </c>
      <c r="G35" s="5">
        <f t="shared" si="2"/>
        <v>87.802685324751479</v>
      </c>
      <c r="H35" s="5">
        <f t="shared" si="3"/>
        <v>89.312670033317133</v>
      </c>
    </row>
    <row r="36" spans="1:8" ht="15" customHeight="1" x14ac:dyDescent="0.2">
      <c r="A36" s="4" t="s">
        <v>14</v>
      </c>
      <c r="B36" s="2" t="s">
        <v>15</v>
      </c>
      <c r="C36" s="5">
        <v>307733773.52999997</v>
      </c>
      <c r="D36" s="5">
        <v>319898000</v>
      </c>
      <c r="E36" s="5">
        <v>319898000</v>
      </c>
      <c r="F36" s="5">
        <v>315844865.94999999</v>
      </c>
      <c r="G36" s="5">
        <f t="shared" si="2"/>
        <v>102.63574983238209</v>
      </c>
      <c r="H36" s="5">
        <f t="shared" si="3"/>
        <v>98.732991750495472</v>
      </c>
    </row>
    <row r="37" spans="1:8" s="6" customFormat="1" ht="15" customHeight="1" x14ac:dyDescent="0.2">
      <c r="A37" s="15" t="s">
        <v>16</v>
      </c>
      <c r="B37" s="12" t="s">
        <v>17</v>
      </c>
      <c r="C37" s="13">
        <f>+C38</f>
        <v>251416384.81999999</v>
      </c>
      <c r="D37" s="13">
        <f t="shared" ref="D37:F37" si="11">+D38</f>
        <v>313783300</v>
      </c>
      <c r="E37" s="13">
        <f t="shared" si="11"/>
        <v>313783300</v>
      </c>
      <c r="F37" s="13">
        <f t="shared" si="11"/>
        <v>288069052.56999999</v>
      </c>
      <c r="G37" s="13">
        <f t="shared" si="2"/>
        <v>114.57847219314733</v>
      </c>
      <c r="H37" s="13">
        <f t="shared" si="3"/>
        <v>91.805093696828351</v>
      </c>
    </row>
    <row r="38" spans="1:8" ht="15" customHeight="1" x14ac:dyDescent="0.2">
      <c r="A38" s="4" t="s">
        <v>18</v>
      </c>
      <c r="B38" s="2" t="s">
        <v>17</v>
      </c>
      <c r="C38" s="5">
        <v>251416384.81999999</v>
      </c>
      <c r="D38" s="5">
        <v>313783300</v>
      </c>
      <c r="E38" s="5">
        <v>313783300</v>
      </c>
      <c r="F38" s="5">
        <v>288069052.56999999</v>
      </c>
      <c r="G38" s="5">
        <f t="shared" si="2"/>
        <v>114.57847219314733</v>
      </c>
      <c r="H38" s="5">
        <f t="shared" si="3"/>
        <v>91.805093696828351</v>
      </c>
    </row>
    <row r="39" spans="1:8" s="6" customFormat="1" ht="15" customHeight="1" x14ac:dyDescent="0.2">
      <c r="A39" s="15" t="s">
        <v>19</v>
      </c>
      <c r="B39" s="12" t="s">
        <v>20</v>
      </c>
      <c r="C39" s="13">
        <f>+C40+C41+C42+C43+C44+C45+C46</f>
        <v>3008490245.8300004</v>
      </c>
      <c r="D39" s="13">
        <f t="shared" ref="D39:F39" si="12">+D40+D41+D42+D43+D44+D45+D46</f>
        <v>3253826750</v>
      </c>
      <c r="E39" s="13">
        <f t="shared" si="12"/>
        <v>3253826750</v>
      </c>
      <c r="F39" s="13">
        <f t="shared" si="12"/>
        <v>2857840474.73</v>
      </c>
      <c r="G39" s="13">
        <f t="shared" si="2"/>
        <v>94.992512563109926</v>
      </c>
      <c r="H39" s="13">
        <f t="shared" si="3"/>
        <v>87.830136461014703</v>
      </c>
    </row>
    <row r="40" spans="1:8" ht="15" customHeight="1" x14ac:dyDescent="0.2">
      <c r="A40" s="4" t="s">
        <v>21</v>
      </c>
      <c r="B40" s="2" t="s">
        <v>22</v>
      </c>
      <c r="C40" s="5">
        <v>743735282.82000005</v>
      </c>
      <c r="D40" s="5">
        <v>770000000</v>
      </c>
      <c r="E40" s="5">
        <v>770000000</v>
      </c>
      <c r="F40" s="5">
        <v>598842000.96000004</v>
      </c>
      <c r="G40" s="5">
        <f t="shared" si="2"/>
        <v>80.518164835395169</v>
      </c>
      <c r="H40" s="5">
        <f t="shared" si="3"/>
        <v>77.771688436363632</v>
      </c>
    </row>
    <row r="41" spans="1:8" ht="15" customHeight="1" x14ac:dyDescent="0.2">
      <c r="A41" s="4" t="s">
        <v>23</v>
      </c>
      <c r="B41" s="2" t="s">
        <v>24</v>
      </c>
      <c r="C41" s="5">
        <v>15319200.91</v>
      </c>
      <c r="D41" s="5">
        <v>20000000</v>
      </c>
      <c r="E41" s="5">
        <v>20000000</v>
      </c>
      <c r="F41" s="5">
        <v>10116329.52</v>
      </c>
      <c r="G41" s="5">
        <f t="shared" si="2"/>
        <v>66.036926987466472</v>
      </c>
      <c r="H41" s="5">
        <f t="shared" si="3"/>
        <v>50.581647600000004</v>
      </c>
    </row>
    <row r="42" spans="1:8" ht="15" customHeight="1" x14ac:dyDescent="0.2">
      <c r="A42" s="4" t="s">
        <v>25</v>
      </c>
      <c r="B42" s="2" t="s">
        <v>26</v>
      </c>
      <c r="C42" s="5">
        <v>1913433456.71</v>
      </c>
      <c r="D42" s="5">
        <v>2002316750</v>
      </c>
      <c r="E42" s="5">
        <v>2002316750</v>
      </c>
      <c r="F42" s="5">
        <v>1970687742.71</v>
      </c>
      <c r="G42" s="5">
        <f t="shared" si="2"/>
        <v>102.99222770456018</v>
      </c>
      <c r="H42" s="5">
        <f t="shared" si="3"/>
        <v>98.420379428479535</v>
      </c>
    </row>
    <row r="43" spans="1:8" ht="15" customHeight="1" x14ac:dyDescent="0.2">
      <c r="A43" s="4" t="s">
        <v>27</v>
      </c>
      <c r="B43" s="2" t="s">
        <v>28</v>
      </c>
      <c r="C43" s="5">
        <v>205434548.72999999</v>
      </c>
      <c r="D43" s="5">
        <v>228770000</v>
      </c>
      <c r="E43" s="5">
        <v>228770000</v>
      </c>
      <c r="F43" s="5">
        <v>170707493.69999999</v>
      </c>
      <c r="G43" s="5">
        <f t="shared" si="2"/>
        <v>83.095805820061301</v>
      </c>
      <c r="H43" s="5">
        <f t="shared" si="3"/>
        <v>74.619702627092707</v>
      </c>
    </row>
    <row r="44" spans="1:8" ht="15" customHeight="1" x14ac:dyDescent="0.2">
      <c r="A44" s="4" t="s">
        <v>29</v>
      </c>
      <c r="B44" s="2" t="s">
        <v>30</v>
      </c>
      <c r="C44" s="5">
        <v>899953.02</v>
      </c>
      <c r="D44" s="5">
        <v>1320000</v>
      </c>
      <c r="E44" s="5">
        <v>1320000</v>
      </c>
      <c r="F44" s="5">
        <v>1110450.8799999999</v>
      </c>
      <c r="G44" s="5">
        <f t="shared" si="2"/>
        <v>123.38987206243274</v>
      </c>
      <c r="H44" s="5">
        <f t="shared" si="3"/>
        <v>84.125066666666655</v>
      </c>
    </row>
    <row r="45" spans="1:8" ht="15" customHeight="1" x14ac:dyDescent="0.2">
      <c r="A45" s="4" t="s">
        <v>31</v>
      </c>
      <c r="B45" s="2" t="s">
        <v>32</v>
      </c>
      <c r="C45" s="5">
        <v>102454728.11</v>
      </c>
      <c r="D45" s="5">
        <v>220000000</v>
      </c>
      <c r="E45" s="5">
        <v>220000000</v>
      </c>
      <c r="F45" s="5">
        <v>100555055.33</v>
      </c>
      <c r="G45" s="5">
        <f t="shared" si="2"/>
        <v>98.145841763436792</v>
      </c>
      <c r="H45" s="5">
        <f t="shared" si="3"/>
        <v>45.706843331818177</v>
      </c>
    </row>
    <row r="46" spans="1:8" ht="15" customHeight="1" x14ac:dyDescent="0.2">
      <c r="A46" s="4" t="s">
        <v>33</v>
      </c>
      <c r="B46" s="2" t="s">
        <v>34</v>
      </c>
      <c r="C46" s="5">
        <v>27213075.530000001</v>
      </c>
      <c r="D46" s="5">
        <v>11420000</v>
      </c>
      <c r="E46" s="5">
        <v>11420000</v>
      </c>
      <c r="F46" s="5">
        <v>5821401.6299999999</v>
      </c>
      <c r="G46" s="5">
        <f t="shared" si="2"/>
        <v>21.391928389653796</v>
      </c>
      <c r="H46" s="5">
        <f t="shared" si="3"/>
        <v>50.975495884413313</v>
      </c>
    </row>
    <row r="47" spans="1:8" s="6" customFormat="1" ht="15" customHeight="1" x14ac:dyDescent="0.2">
      <c r="A47" s="15" t="s">
        <v>35</v>
      </c>
      <c r="B47" s="12" t="s">
        <v>36</v>
      </c>
      <c r="C47" s="13">
        <f>+C48+C49+C50+C51+C52+C53+C54</f>
        <v>2160535558</v>
      </c>
      <c r="D47" s="13">
        <f t="shared" ref="D47:F47" si="13">+D48+D49+D50+D51+D52+D53+D54</f>
        <v>2817796450</v>
      </c>
      <c r="E47" s="13">
        <f t="shared" si="13"/>
        <v>2817796450</v>
      </c>
      <c r="F47" s="13">
        <f t="shared" si="13"/>
        <v>2587962145.02</v>
      </c>
      <c r="G47" s="13">
        <f t="shared" si="2"/>
        <v>119.78336276102151</v>
      </c>
      <c r="H47" s="13">
        <f t="shared" si="3"/>
        <v>91.84347382579746</v>
      </c>
    </row>
    <row r="48" spans="1:8" ht="15" customHeight="1" x14ac:dyDescent="0.2">
      <c r="A48" s="4" t="s">
        <v>37</v>
      </c>
      <c r="B48" s="2" t="s">
        <v>38</v>
      </c>
      <c r="C48" s="5">
        <v>12438428.970000001</v>
      </c>
      <c r="D48" s="5">
        <v>13764800</v>
      </c>
      <c r="E48" s="5">
        <v>13764800</v>
      </c>
      <c r="F48" s="5">
        <v>8832871.0399999991</v>
      </c>
      <c r="G48" s="5">
        <f t="shared" si="2"/>
        <v>71.012754595486498</v>
      </c>
      <c r="H48" s="5">
        <f t="shared" si="3"/>
        <v>64.169991863303494</v>
      </c>
    </row>
    <row r="49" spans="1:8" ht="15" customHeight="1" x14ac:dyDescent="0.2">
      <c r="A49" s="4" t="s">
        <v>39</v>
      </c>
      <c r="B49" s="2" t="s">
        <v>40</v>
      </c>
      <c r="C49" s="5">
        <v>1895615548.9400001</v>
      </c>
      <c r="D49" s="5">
        <v>1985493150</v>
      </c>
      <c r="E49" s="5">
        <v>1985493150</v>
      </c>
      <c r="F49" s="5">
        <v>2022818872.5899999</v>
      </c>
      <c r="G49" s="5">
        <f t="shared" si="2"/>
        <v>106.71039672158894</v>
      </c>
      <c r="H49" s="5">
        <f t="shared" si="3"/>
        <v>101.87992200275282</v>
      </c>
    </row>
    <row r="50" spans="1:8" ht="15" customHeight="1" x14ac:dyDescent="0.2">
      <c r="A50" s="4" t="s">
        <v>41</v>
      </c>
      <c r="B50" s="2" t="s">
        <v>42</v>
      </c>
      <c r="C50" s="5">
        <v>1973635.36</v>
      </c>
      <c r="D50" s="5">
        <v>3337000</v>
      </c>
      <c r="E50" s="5">
        <v>3337000</v>
      </c>
      <c r="F50" s="5">
        <v>1856560.63</v>
      </c>
      <c r="G50" s="5">
        <f t="shared" si="2"/>
        <v>94.068066859118289</v>
      </c>
      <c r="H50" s="5">
        <f t="shared" si="3"/>
        <v>55.635619718309862</v>
      </c>
    </row>
    <row r="51" spans="1:8" ht="15" customHeight="1" x14ac:dyDescent="0.2">
      <c r="A51" s="4" t="s">
        <v>43</v>
      </c>
      <c r="B51" s="2" t="s">
        <v>44</v>
      </c>
      <c r="C51" s="5">
        <v>15008946.07</v>
      </c>
      <c r="D51" s="5">
        <v>17855700</v>
      </c>
      <c r="E51" s="5">
        <v>17855700</v>
      </c>
      <c r="F51" s="5">
        <v>13815210.140000001</v>
      </c>
      <c r="G51" s="5">
        <f t="shared" si="2"/>
        <v>92.046503968815983</v>
      </c>
      <c r="H51" s="5">
        <f t="shared" si="3"/>
        <v>77.371428395414355</v>
      </c>
    </row>
    <row r="52" spans="1:8" ht="15" customHeight="1" x14ac:dyDescent="0.2">
      <c r="A52" s="4" t="s">
        <v>45</v>
      </c>
      <c r="B52" s="2" t="s">
        <v>46</v>
      </c>
      <c r="C52" s="5">
        <v>209098733.06999999</v>
      </c>
      <c r="D52" s="5">
        <v>394211800</v>
      </c>
      <c r="E52" s="5">
        <v>394211800</v>
      </c>
      <c r="F52" s="5">
        <v>205382179.94</v>
      </c>
      <c r="G52" s="5">
        <f t="shared" si="2"/>
        <v>98.222584577422666</v>
      </c>
      <c r="H52" s="5">
        <f t="shared" si="3"/>
        <v>52.099450077344208</v>
      </c>
    </row>
    <row r="53" spans="1:8" ht="15" customHeight="1" x14ac:dyDescent="0.2">
      <c r="A53" s="4" t="s">
        <v>47</v>
      </c>
      <c r="B53" s="2" t="s">
        <v>48</v>
      </c>
      <c r="C53" s="5">
        <v>26400265.59</v>
      </c>
      <c r="D53" s="5">
        <v>301334000</v>
      </c>
      <c r="E53" s="5">
        <v>301334000</v>
      </c>
      <c r="F53" s="5">
        <v>335256450.68000001</v>
      </c>
      <c r="G53" s="5">
        <f t="shared" si="2"/>
        <v>1269.898022567583</v>
      </c>
      <c r="H53" s="5">
        <f t="shared" si="3"/>
        <v>111.25742554109395</v>
      </c>
    </row>
    <row r="54" spans="1:8" ht="15" customHeight="1" x14ac:dyDescent="0.2">
      <c r="A54" s="4" t="s">
        <v>49</v>
      </c>
      <c r="B54" s="2" t="s">
        <v>50</v>
      </c>
      <c r="C54" s="5">
        <v>0</v>
      </c>
      <c r="D54" s="5">
        <v>101800000</v>
      </c>
      <c r="E54" s="5">
        <v>101800000</v>
      </c>
      <c r="F54" s="5">
        <v>0</v>
      </c>
      <c r="G54" s="5">
        <v>0</v>
      </c>
      <c r="H54" s="5">
        <v>0</v>
      </c>
    </row>
    <row r="55" spans="1:8" s="6" customFormat="1" ht="15" customHeight="1" x14ac:dyDescent="0.2">
      <c r="A55" s="15" t="s">
        <v>51</v>
      </c>
      <c r="B55" s="12" t="s">
        <v>52</v>
      </c>
      <c r="C55" s="13">
        <f>+C56</f>
        <v>35061968.740000002</v>
      </c>
      <c r="D55" s="13">
        <f t="shared" ref="D55:F55" si="14">+D56</f>
        <v>22452400</v>
      </c>
      <c r="E55" s="13">
        <f t="shared" si="14"/>
        <v>22452400</v>
      </c>
      <c r="F55" s="13">
        <f t="shared" si="14"/>
        <v>22949205.219999999</v>
      </c>
      <c r="G55" s="13">
        <f t="shared" si="2"/>
        <v>65.453270437203628</v>
      </c>
      <c r="H55" s="13">
        <f t="shared" si="3"/>
        <v>102.21270429887228</v>
      </c>
    </row>
    <row r="56" spans="1:8" ht="15" customHeight="1" x14ac:dyDescent="0.2">
      <c r="A56" s="4" t="s">
        <v>53</v>
      </c>
      <c r="B56" s="2" t="s">
        <v>52</v>
      </c>
      <c r="C56" s="5">
        <v>35061968.740000002</v>
      </c>
      <c r="D56" s="5">
        <v>22452400</v>
      </c>
      <c r="E56" s="5">
        <v>22452400</v>
      </c>
      <c r="F56" s="5">
        <v>22949205.219999999</v>
      </c>
      <c r="G56" s="5">
        <f t="shared" si="2"/>
        <v>65.453270437203628</v>
      </c>
      <c r="H56" s="5">
        <f t="shared" si="3"/>
        <v>102.21270429887228</v>
      </c>
    </row>
    <row r="57" spans="1:8" s="6" customFormat="1" ht="15" customHeight="1" x14ac:dyDescent="0.2">
      <c r="A57" s="15" t="s">
        <v>54</v>
      </c>
      <c r="B57" s="12" t="s">
        <v>71</v>
      </c>
      <c r="C57" s="13">
        <f>+C58</f>
        <v>17360170.609999999</v>
      </c>
      <c r="D57" s="13">
        <f t="shared" ref="D57:F57" si="15">+D58</f>
        <v>15820500</v>
      </c>
      <c r="E57" s="13">
        <f t="shared" si="15"/>
        <v>15820500</v>
      </c>
      <c r="F57" s="13">
        <f t="shared" si="15"/>
        <v>13043090.58</v>
      </c>
      <c r="G57" s="13">
        <f t="shared" si="2"/>
        <v>75.132271871146088</v>
      </c>
      <c r="H57" s="13">
        <f t="shared" si="3"/>
        <v>82.444237413482512</v>
      </c>
    </row>
    <row r="58" spans="1:8" ht="15" customHeight="1" x14ac:dyDescent="0.2">
      <c r="A58" s="4" t="s">
        <v>55</v>
      </c>
      <c r="B58" s="2" t="s">
        <v>71</v>
      </c>
      <c r="C58" s="5">
        <v>17360170.609999999</v>
      </c>
      <c r="D58" s="5">
        <v>15820500</v>
      </c>
      <c r="E58" s="5">
        <v>15820500</v>
      </c>
      <c r="F58" s="5">
        <v>13043090.58</v>
      </c>
      <c r="G58" s="5">
        <f t="shared" si="2"/>
        <v>75.132271871146088</v>
      </c>
      <c r="H58" s="5">
        <f t="shared" si="3"/>
        <v>82.444237413482512</v>
      </c>
    </row>
    <row r="59" spans="1:8" s="6" customFormat="1" ht="15" customHeight="1" x14ac:dyDescent="0.2">
      <c r="A59" s="15" t="s">
        <v>56</v>
      </c>
      <c r="B59" s="12" t="s">
        <v>57</v>
      </c>
      <c r="C59" s="13">
        <f>+C60</f>
        <v>316136840.29000002</v>
      </c>
      <c r="D59" s="13">
        <f t="shared" ref="D59:F59" si="16">+D60</f>
        <v>597401000</v>
      </c>
      <c r="E59" s="13">
        <f t="shared" si="16"/>
        <v>597401000</v>
      </c>
      <c r="F59" s="13">
        <f t="shared" si="16"/>
        <v>472691288.17000002</v>
      </c>
      <c r="G59" s="13">
        <f t="shared" si="2"/>
        <v>149.52110223420615</v>
      </c>
      <c r="H59" s="13">
        <f t="shared" si="3"/>
        <v>79.12462285299155</v>
      </c>
    </row>
    <row r="60" spans="1:8" ht="15" customHeight="1" x14ac:dyDescent="0.2">
      <c r="A60" s="4" t="s">
        <v>58</v>
      </c>
      <c r="B60" s="2" t="s">
        <v>59</v>
      </c>
      <c r="C60" s="5">
        <v>316136840.29000002</v>
      </c>
      <c r="D60" s="5">
        <v>597401000</v>
      </c>
      <c r="E60" s="5">
        <v>597401000</v>
      </c>
      <c r="F60" s="5">
        <v>472691288.17000002</v>
      </c>
      <c r="G60" s="5">
        <f t="shared" si="2"/>
        <v>149.52110223420615</v>
      </c>
      <c r="H60" s="5">
        <f t="shared" si="3"/>
        <v>79.12462285299155</v>
      </c>
    </row>
    <row r="61" spans="1:8" s="17" customFormat="1" ht="14.25" customHeight="1" x14ac:dyDescent="0.2">
      <c r="A61" s="25" t="s">
        <v>66</v>
      </c>
      <c r="B61" s="25"/>
      <c r="C61" s="16"/>
      <c r="D61" s="16"/>
      <c r="E61" s="16"/>
      <c r="F61" s="16"/>
      <c r="G61" s="16"/>
      <c r="H61" s="16"/>
    </row>
    <row r="62" spans="1:8" s="17" customFormat="1" ht="14.25" customHeight="1" x14ac:dyDescent="0.2">
      <c r="A62" s="25" t="s">
        <v>67</v>
      </c>
      <c r="B62" s="16"/>
      <c r="C62" s="18">
        <f>+C63+C65+C67</f>
        <v>1401678895.3699999</v>
      </c>
      <c r="D62" s="18">
        <f t="shared" ref="D62:F62" si="17">+D63+D65+D67</f>
        <v>1424222000</v>
      </c>
      <c r="E62" s="18">
        <f t="shared" si="17"/>
        <v>1424222000</v>
      </c>
      <c r="F62" s="18">
        <f t="shared" si="17"/>
        <v>1024566839.03</v>
      </c>
      <c r="G62" s="19">
        <f t="shared" si="2"/>
        <v>73.095688492873109</v>
      </c>
      <c r="H62" s="19">
        <f t="shared" si="3"/>
        <v>71.938703308192117</v>
      </c>
    </row>
    <row r="63" spans="1:8" ht="15" customHeight="1" x14ac:dyDescent="0.2">
      <c r="A63" s="14" t="s">
        <v>11</v>
      </c>
      <c r="B63" s="21" t="s">
        <v>12</v>
      </c>
      <c r="C63" s="14">
        <f>+C64</f>
        <v>1035917733.59</v>
      </c>
      <c r="D63" s="14">
        <f t="shared" ref="D63:F63" si="18">+D64</f>
        <v>826695000</v>
      </c>
      <c r="E63" s="14">
        <f t="shared" si="18"/>
        <v>826695000</v>
      </c>
      <c r="F63" s="14">
        <f t="shared" si="18"/>
        <v>376983727.63999999</v>
      </c>
      <c r="G63" s="14">
        <f t="shared" ref="G63" si="19">F63/C63*100</f>
        <v>36.391280447874273</v>
      </c>
      <c r="H63" s="14">
        <f t="shared" ref="H63" si="20">F63/E63*100</f>
        <v>45.601307330998736</v>
      </c>
    </row>
    <row r="64" spans="1:8" ht="15" customHeight="1" x14ac:dyDescent="0.2">
      <c r="A64" s="3" t="s">
        <v>13</v>
      </c>
      <c r="B64" s="20" t="s">
        <v>12</v>
      </c>
      <c r="C64" s="3">
        <v>1035917733.59</v>
      </c>
      <c r="D64" s="3">
        <v>826695000</v>
      </c>
      <c r="E64" s="3">
        <v>826695000</v>
      </c>
      <c r="F64" s="3">
        <v>376983727.63999999</v>
      </c>
      <c r="G64" s="3">
        <f t="shared" ref="G64:G68" si="21">F64/C64*100</f>
        <v>36.391280447874273</v>
      </c>
      <c r="H64" s="3">
        <f t="shared" ref="H64:H69" si="22">F64/E64*100</f>
        <v>45.601307330998736</v>
      </c>
    </row>
    <row r="65" spans="1:8" ht="15" customHeight="1" x14ac:dyDescent="0.2">
      <c r="A65" s="14" t="s">
        <v>16</v>
      </c>
      <c r="B65" s="21" t="s">
        <v>17</v>
      </c>
      <c r="C65" s="14">
        <f>+C66</f>
        <v>1140632</v>
      </c>
      <c r="D65" s="14">
        <f t="shared" ref="D65:F65" si="23">+D66</f>
        <v>31000</v>
      </c>
      <c r="E65" s="14">
        <f t="shared" si="23"/>
        <v>31000</v>
      </c>
      <c r="F65" s="14">
        <f t="shared" si="23"/>
        <v>1645897.97</v>
      </c>
      <c r="G65" s="14">
        <f t="shared" si="21"/>
        <v>144.29701867035115</v>
      </c>
      <c r="H65" s="14">
        <f t="shared" si="22"/>
        <v>5309.3482903225804</v>
      </c>
    </row>
    <row r="66" spans="1:8" ht="15" customHeight="1" x14ac:dyDescent="0.2">
      <c r="A66" s="3" t="s">
        <v>18</v>
      </c>
      <c r="B66" s="20" t="s">
        <v>17</v>
      </c>
      <c r="C66" s="3">
        <v>1140632</v>
      </c>
      <c r="D66" s="3">
        <v>31000</v>
      </c>
      <c r="E66" s="3">
        <v>31000</v>
      </c>
      <c r="F66" s="3">
        <v>1645897.97</v>
      </c>
      <c r="G66" s="3">
        <f t="shared" si="21"/>
        <v>144.29701867035115</v>
      </c>
      <c r="H66" s="3">
        <f t="shared" si="22"/>
        <v>5309.3482903225804</v>
      </c>
    </row>
    <row r="67" spans="1:8" ht="15" customHeight="1" x14ac:dyDescent="0.2">
      <c r="A67" s="14" t="s">
        <v>56</v>
      </c>
      <c r="B67" s="21" t="s">
        <v>57</v>
      </c>
      <c r="C67" s="14">
        <f>+C68</f>
        <v>364620529.77999997</v>
      </c>
      <c r="D67" s="14">
        <f t="shared" ref="D67:F67" si="24">+D68</f>
        <v>597496000</v>
      </c>
      <c r="E67" s="14">
        <f t="shared" si="24"/>
        <v>597496000</v>
      </c>
      <c r="F67" s="14">
        <f t="shared" si="24"/>
        <v>645937213.41999996</v>
      </c>
      <c r="G67" s="14">
        <f t="shared" si="21"/>
        <v>177.15327598523791</v>
      </c>
      <c r="H67" s="14">
        <f t="shared" si="22"/>
        <v>108.10737032883901</v>
      </c>
    </row>
    <row r="68" spans="1:8" ht="15" customHeight="1" x14ac:dyDescent="0.2">
      <c r="A68" s="3" t="s">
        <v>58</v>
      </c>
      <c r="B68" s="20" t="s">
        <v>59</v>
      </c>
      <c r="C68" s="3">
        <v>364620529.77999997</v>
      </c>
      <c r="D68" s="3">
        <v>597496000</v>
      </c>
      <c r="E68" s="3">
        <v>597496000</v>
      </c>
      <c r="F68" s="3">
        <v>645937213.41999996</v>
      </c>
      <c r="G68" s="3">
        <f t="shared" si="21"/>
        <v>177.15327598523791</v>
      </c>
      <c r="H68" s="3">
        <f t="shared" si="22"/>
        <v>108.10737032883901</v>
      </c>
    </row>
    <row r="69" spans="1:8" s="17" customFormat="1" ht="12" customHeight="1" x14ac:dyDescent="0.2">
      <c r="A69" s="25" t="s">
        <v>10</v>
      </c>
      <c r="B69" s="16"/>
      <c r="C69" s="18">
        <f>+C70+C73+C75+C77+C81</f>
        <v>855484979.97000003</v>
      </c>
      <c r="D69" s="18">
        <f t="shared" ref="D69:F69" si="25">+D70+D73+D75+D77+D81</f>
        <v>1708870000</v>
      </c>
      <c r="E69" s="18">
        <f t="shared" si="25"/>
        <v>1708870000</v>
      </c>
      <c r="F69" s="18">
        <f t="shared" si="25"/>
        <v>1690724572.3800001</v>
      </c>
      <c r="G69" s="19">
        <f>F69/C69*100</f>
        <v>197.63346078142601</v>
      </c>
      <c r="H69" s="19">
        <f t="shared" si="22"/>
        <v>98.938162199582194</v>
      </c>
    </row>
    <row r="70" spans="1:8" ht="15" customHeight="1" x14ac:dyDescent="0.2">
      <c r="A70" s="14" t="s">
        <v>11</v>
      </c>
      <c r="B70" s="21" t="s">
        <v>12</v>
      </c>
      <c r="C70" s="14">
        <f>+C71+C72</f>
        <v>827071500.85000002</v>
      </c>
      <c r="D70" s="14">
        <f t="shared" ref="D70:F70" si="26">+D71+D72</f>
        <v>1707687000</v>
      </c>
      <c r="E70" s="14">
        <f t="shared" si="26"/>
        <v>1707687000</v>
      </c>
      <c r="F70" s="14">
        <f t="shared" si="26"/>
        <v>1689008679.8099999</v>
      </c>
      <c r="G70" s="14">
        <f>F70/C70*100</f>
        <v>204.21555791417885</v>
      </c>
      <c r="H70" s="14">
        <f t="shared" ref="H70" si="27">F70/E70*100</f>
        <v>98.906221093795281</v>
      </c>
    </row>
    <row r="71" spans="1:8" ht="15" customHeight="1" x14ac:dyDescent="0.2">
      <c r="A71" s="3" t="s">
        <v>13</v>
      </c>
      <c r="B71" s="20" t="s">
        <v>12</v>
      </c>
      <c r="C71" s="3">
        <v>822071500.85000002</v>
      </c>
      <c r="D71" s="3">
        <v>1702687000</v>
      </c>
      <c r="E71" s="3">
        <v>1702687000</v>
      </c>
      <c r="F71" s="3">
        <v>1684008679.8099999</v>
      </c>
      <c r="G71" s="3">
        <f t="shared" ref="G71:G82" si="28">F71/C71*100</f>
        <v>204.84941736439956</v>
      </c>
      <c r="H71" s="3">
        <f t="shared" ref="H71:H82" si="29">F71/E71*100</f>
        <v>98.903009173735384</v>
      </c>
    </row>
    <row r="72" spans="1:8" ht="15" customHeight="1" x14ac:dyDescent="0.2">
      <c r="A72" s="3" t="s">
        <v>14</v>
      </c>
      <c r="B72" s="20" t="s">
        <v>15</v>
      </c>
      <c r="C72" s="3">
        <v>5000000</v>
      </c>
      <c r="D72" s="3">
        <v>5000000</v>
      </c>
      <c r="E72" s="3">
        <v>5000000</v>
      </c>
      <c r="F72" s="3">
        <v>5000000</v>
      </c>
      <c r="G72" s="3">
        <f t="shared" si="28"/>
        <v>100</v>
      </c>
      <c r="H72" s="3">
        <f t="shared" si="29"/>
        <v>100</v>
      </c>
    </row>
    <row r="73" spans="1:8" ht="15" customHeight="1" x14ac:dyDescent="0.2">
      <c r="A73" s="14" t="s">
        <v>16</v>
      </c>
      <c r="B73" s="21" t="s">
        <v>17</v>
      </c>
      <c r="C73" s="14">
        <f>+C74</f>
        <v>26470927.399999999</v>
      </c>
      <c r="D73" s="14">
        <f t="shared" ref="D73:F73" si="30">+D74</f>
        <v>0</v>
      </c>
      <c r="E73" s="14">
        <f t="shared" si="30"/>
        <v>0</v>
      </c>
      <c r="F73" s="14">
        <f t="shared" si="30"/>
        <v>0</v>
      </c>
      <c r="G73" s="14">
        <f t="shared" si="28"/>
        <v>0</v>
      </c>
      <c r="H73" s="14">
        <v>0</v>
      </c>
    </row>
    <row r="74" spans="1:8" ht="15" customHeight="1" x14ac:dyDescent="0.2">
      <c r="A74" s="3" t="s">
        <v>18</v>
      </c>
      <c r="B74" s="20" t="s">
        <v>17</v>
      </c>
      <c r="C74" s="3">
        <v>26470927.399999999</v>
      </c>
      <c r="D74" s="3">
        <v>0</v>
      </c>
      <c r="E74" s="3">
        <v>0</v>
      </c>
      <c r="F74" s="3">
        <v>0</v>
      </c>
      <c r="G74" s="3">
        <f t="shared" si="28"/>
        <v>0</v>
      </c>
      <c r="H74" s="3">
        <v>0</v>
      </c>
    </row>
    <row r="75" spans="1:8" ht="15" customHeight="1" x14ac:dyDescent="0.2">
      <c r="A75" s="14" t="s">
        <v>19</v>
      </c>
      <c r="B75" s="21" t="s">
        <v>20</v>
      </c>
      <c r="C75" s="14">
        <f>+C76</f>
        <v>0</v>
      </c>
      <c r="D75" s="14">
        <f t="shared" ref="D75:F75" si="31">+D76</f>
        <v>1023000</v>
      </c>
      <c r="E75" s="14">
        <f t="shared" si="31"/>
        <v>1023000</v>
      </c>
      <c r="F75" s="14">
        <f t="shared" si="31"/>
        <v>787632.67</v>
      </c>
      <c r="G75" s="14">
        <v>0</v>
      </c>
      <c r="H75" s="14">
        <f t="shared" si="29"/>
        <v>76.992440860215055</v>
      </c>
    </row>
    <row r="76" spans="1:8" ht="15" customHeight="1" x14ac:dyDescent="0.2">
      <c r="A76" s="3" t="s">
        <v>25</v>
      </c>
      <c r="B76" s="20" t="s">
        <v>26</v>
      </c>
      <c r="C76" s="3">
        <v>0</v>
      </c>
      <c r="D76" s="3">
        <v>1023000</v>
      </c>
      <c r="E76" s="3">
        <v>1023000</v>
      </c>
      <c r="F76" s="3">
        <v>787632.67</v>
      </c>
      <c r="G76" s="3">
        <v>0</v>
      </c>
      <c r="H76" s="3">
        <f t="shared" si="29"/>
        <v>76.992440860215055</v>
      </c>
    </row>
    <row r="77" spans="1:8" ht="15" customHeight="1" x14ac:dyDescent="0.2">
      <c r="A77" s="14" t="s">
        <v>35</v>
      </c>
      <c r="B77" s="21" t="s">
        <v>36</v>
      </c>
      <c r="C77" s="14">
        <f>+C78+C79+C80</f>
        <v>1912569.12</v>
      </c>
      <c r="D77" s="14">
        <f t="shared" ref="D77:F77" si="32">+D78+D79+D80</f>
        <v>65000</v>
      </c>
      <c r="E77" s="14">
        <f t="shared" si="32"/>
        <v>65000</v>
      </c>
      <c r="F77" s="14">
        <f t="shared" si="32"/>
        <v>845285.42</v>
      </c>
      <c r="G77" s="14">
        <f t="shared" si="28"/>
        <v>44.196333150040616</v>
      </c>
      <c r="H77" s="14">
        <f t="shared" si="29"/>
        <v>1300.4391076923077</v>
      </c>
    </row>
    <row r="78" spans="1:8" ht="15" customHeight="1" x14ac:dyDescent="0.2">
      <c r="A78" s="3" t="s">
        <v>39</v>
      </c>
      <c r="B78" s="20" t="s">
        <v>40</v>
      </c>
      <c r="C78" s="3">
        <v>65947.12</v>
      </c>
      <c r="D78" s="3">
        <v>65000</v>
      </c>
      <c r="E78" s="3">
        <v>65000</v>
      </c>
      <c r="F78" s="3">
        <v>69726.86</v>
      </c>
      <c r="G78" s="3">
        <f t="shared" si="28"/>
        <v>105.73147091184573</v>
      </c>
      <c r="H78" s="3">
        <f t="shared" si="29"/>
        <v>107.2720923076923</v>
      </c>
    </row>
    <row r="79" spans="1:8" ht="15" customHeight="1" x14ac:dyDescent="0.2">
      <c r="A79" s="3" t="s">
        <v>41</v>
      </c>
      <c r="B79" s="20" t="s">
        <v>42</v>
      </c>
      <c r="C79" s="3">
        <v>0</v>
      </c>
      <c r="D79" s="3">
        <v>0</v>
      </c>
      <c r="E79" s="3">
        <v>0</v>
      </c>
      <c r="F79" s="3">
        <v>775558.56</v>
      </c>
      <c r="G79" s="3">
        <v>0</v>
      </c>
      <c r="H79" s="3">
        <v>0</v>
      </c>
    </row>
    <row r="80" spans="1:8" ht="15" customHeight="1" x14ac:dyDescent="0.2">
      <c r="A80" s="3" t="s">
        <v>45</v>
      </c>
      <c r="B80" s="20" t="s">
        <v>46</v>
      </c>
      <c r="C80" s="3">
        <v>1846622</v>
      </c>
      <c r="D80" s="3">
        <v>0</v>
      </c>
      <c r="E80" s="3">
        <v>0</v>
      </c>
      <c r="F80" s="3">
        <v>0</v>
      </c>
      <c r="G80" s="3">
        <f t="shared" si="28"/>
        <v>0</v>
      </c>
      <c r="H80" s="3">
        <v>0</v>
      </c>
    </row>
    <row r="81" spans="1:10" ht="15" customHeight="1" x14ac:dyDescent="0.2">
      <c r="A81" s="14" t="s">
        <v>56</v>
      </c>
      <c r="B81" s="21" t="s">
        <v>57</v>
      </c>
      <c r="C81" s="14">
        <f>+C82</f>
        <v>29982.6</v>
      </c>
      <c r="D81" s="14">
        <f t="shared" ref="D81:F81" si="33">+D82</f>
        <v>95000</v>
      </c>
      <c r="E81" s="14">
        <f t="shared" si="33"/>
        <v>95000</v>
      </c>
      <c r="F81" s="14">
        <f t="shared" si="33"/>
        <v>82974.48</v>
      </c>
      <c r="G81" s="14">
        <f t="shared" si="28"/>
        <v>276.74211042404596</v>
      </c>
      <c r="H81" s="14">
        <f t="shared" si="29"/>
        <v>87.341557894736837</v>
      </c>
    </row>
    <row r="82" spans="1:10" ht="15" customHeight="1" x14ac:dyDescent="0.2">
      <c r="A82" s="3" t="s">
        <v>58</v>
      </c>
      <c r="B82" s="20" t="s">
        <v>59</v>
      </c>
      <c r="C82" s="3">
        <v>29982.6</v>
      </c>
      <c r="D82" s="3">
        <v>95000</v>
      </c>
      <c r="E82" s="3">
        <v>95000</v>
      </c>
      <c r="F82" s="3">
        <v>82974.48</v>
      </c>
      <c r="G82" s="3">
        <f t="shared" si="28"/>
        <v>276.74211042404596</v>
      </c>
      <c r="H82" s="3">
        <f t="shared" si="29"/>
        <v>87.341557894736837</v>
      </c>
    </row>
    <row r="83" spans="1:10" s="17" customFormat="1" ht="12" customHeight="1" x14ac:dyDescent="0.2">
      <c r="A83" s="25" t="s">
        <v>68</v>
      </c>
      <c r="B83" s="16"/>
      <c r="C83" s="18"/>
      <c r="D83" s="18"/>
      <c r="E83" s="18"/>
      <c r="F83" s="18"/>
      <c r="G83" s="19"/>
      <c r="H83" s="19"/>
    </row>
    <row r="84" spans="1:10" s="22" customFormat="1" ht="15" customHeight="1" x14ac:dyDescent="0.2">
      <c r="B84" s="22" t="s">
        <v>74</v>
      </c>
      <c r="C84" s="23">
        <f>+C85+C87+C89+C95</f>
        <v>0</v>
      </c>
      <c r="D84" s="23">
        <f t="shared" ref="D84:F84" si="34">+D85+D87+D89+D95</f>
        <v>74959401</v>
      </c>
      <c r="E84" s="23">
        <f t="shared" si="34"/>
        <v>74959401</v>
      </c>
      <c r="F84" s="23">
        <f t="shared" si="34"/>
        <v>35102954.810000002</v>
      </c>
      <c r="G84" s="23">
        <v>0</v>
      </c>
      <c r="H84" s="23">
        <f t="shared" ref="H84" si="35">F84/E84*100</f>
        <v>46.829289377592545</v>
      </c>
    </row>
    <row r="85" spans="1:10" s="6" customFormat="1" ht="15" customHeight="1" x14ac:dyDescent="0.2">
      <c r="A85" s="6" t="s">
        <v>16</v>
      </c>
      <c r="B85" s="12" t="s">
        <v>17</v>
      </c>
      <c r="C85" s="14">
        <f>+C86</f>
        <v>0</v>
      </c>
      <c r="D85" s="14">
        <f t="shared" ref="D85:F85" si="36">+D86</f>
        <v>25373900</v>
      </c>
      <c r="E85" s="14">
        <f t="shared" si="36"/>
        <v>25373900</v>
      </c>
      <c r="F85" s="14">
        <f t="shared" si="36"/>
        <v>30648240.52</v>
      </c>
      <c r="G85" s="23">
        <v>0</v>
      </c>
      <c r="H85" s="23">
        <f t="shared" ref="H85:H109" si="37">F85/E85*100</f>
        <v>120.78647949270706</v>
      </c>
    </row>
    <row r="86" spans="1:10" ht="15" customHeight="1" x14ac:dyDescent="0.2">
      <c r="A86" s="1" t="s">
        <v>18</v>
      </c>
      <c r="B86" s="2" t="s">
        <v>17</v>
      </c>
      <c r="C86" s="3">
        <v>0</v>
      </c>
      <c r="D86" s="3">
        <v>25373900</v>
      </c>
      <c r="E86" s="3">
        <v>25373900</v>
      </c>
      <c r="F86" s="3">
        <v>30648240.52</v>
      </c>
      <c r="G86" s="23">
        <v>0</v>
      </c>
      <c r="H86" s="24">
        <f t="shared" si="37"/>
        <v>120.78647949270706</v>
      </c>
      <c r="I86" s="3"/>
      <c r="J86" s="3"/>
    </row>
    <row r="87" spans="1:10" s="6" customFormat="1" ht="15" customHeight="1" x14ac:dyDescent="0.2">
      <c r="A87" s="6" t="s">
        <v>19</v>
      </c>
      <c r="B87" s="12" t="s">
        <v>20</v>
      </c>
      <c r="C87" s="14">
        <f>+C88</f>
        <v>0</v>
      </c>
      <c r="D87" s="14">
        <f t="shared" ref="D87:F87" si="38">+D88</f>
        <v>31960300</v>
      </c>
      <c r="E87" s="14">
        <f t="shared" si="38"/>
        <v>31960300</v>
      </c>
      <c r="F87" s="14">
        <f t="shared" si="38"/>
        <v>707330.09</v>
      </c>
      <c r="G87" s="23">
        <v>0</v>
      </c>
      <c r="H87" s="23">
        <f t="shared" si="37"/>
        <v>2.2131522232269409</v>
      </c>
    </row>
    <row r="88" spans="1:10" ht="15" customHeight="1" x14ac:dyDescent="0.2">
      <c r="A88" s="1" t="s">
        <v>25</v>
      </c>
      <c r="B88" s="2" t="s">
        <v>26</v>
      </c>
      <c r="C88" s="3">
        <v>0</v>
      </c>
      <c r="D88" s="3">
        <v>31960300</v>
      </c>
      <c r="E88" s="3">
        <v>31960300</v>
      </c>
      <c r="F88" s="3">
        <v>707330.09</v>
      </c>
      <c r="G88" s="23">
        <v>0</v>
      </c>
      <c r="H88" s="24">
        <f t="shared" si="37"/>
        <v>2.2131522232269409</v>
      </c>
      <c r="I88" s="3"/>
      <c r="J88" s="3"/>
    </row>
    <row r="89" spans="1:10" s="6" customFormat="1" ht="15" customHeight="1" x14ac:dyDescent="0.2">
      <c r="A89" s="6" t="s">
        <v>35</v>
      </c>
      <c r="B89" s="12" t="s">
        <v>36</v>
      </c>
      <c r="C89" s="14">
        <f>+C90+C91+C92+C93+C94</f>
        <v>0</v>
      </c>
      <c r="D89" s="14">
        <f t="shared" ref="D89:F89" si="39">+D90+D91+D92+D93+D94</f>
        <v>16929001</v>
      </c>
      <c r="E89" s="14">
        <f t="shared" si="39"/>
        <v>16929001</v>
      </c>
      <c r="F89" s="14">
        <f t="shared" si="39"/>
        <v>3694263.1999999997</v>
      </c>
      <c r="G89" s="23">
        <v>0</v>
      </c>
      <c r="H89" s="23">
        <f t="shared" si="37"/>
        <v>21.822098067097993</v>
      </c>
    </row>
    <row r="90" spans="1:10" ht="15" customHeight="1" x14ac:dyDescent="0.2">
      <c r="A90" s="1" t="s">
        <v>37</v>
      </c>
      <c r="B90" s="2" t="s">
        <v>38</v>
      </c>
      <c r="C90" s="3">
        <v>0</v>
      </c>
      <c r="D90" s="3">
        <v>1129000</v>
      </c>
      <c r="E90" s="3">
        <v>1129000</v>
      </c>
      <c r="F90" s="3">
        <v>0</v>
      </c>
      <c r="G90" s="23">
        <v>0</v>
      </c>
      <c r="H90" s="24">
        <f t="shared" si="37"/>
        <v>0</v>
      </c>
      <c r="I90" s="3"/>
      <c r="J90" s="3"/>
    </row>
    <row r="91" spans="1:10" ht="15" customHeight="1" x14ac:dyDescent="0.2">
      <c r="A91" s="1" t="s">
        <v>39</v>
      </c>
      <c r="B91" s="2" t="s">
        <v>40</v>
      </c>
      <c r="C91" s="3">
        <v>0</v>
      </c>
      <c r="D91" s="3">
        <v>675000</v>
      </c>
      <c r="E91" s="3">
        <v>675000</v>
      </c>
      <c r="F91" s="3">
        <v>1712.13</v>
      </c>
      <c r="G91" s="23">
        <v>0</v>
      </c>
      <c r="H91" s="24">
        <f t="shared" si="37"/>
        <v>0.25364888888888892</v>
      </c>
    </row>
    <row r="92" spans="1:10" ht="15" customHeight="1" x14ac:dyDescent="0.2">
      <c r="A92" s="1" t="s">
        <v>41</v>
      </c>
      <c r="B92" s="2" t="s">
        <v>42</v>
      </c>
      <c r="C92" s="3">
        <v>0</v>
      </c>
      <c r="D92" s="3">
        <v>70000</v>
      </c>
      <c r="E92" s="3">
        <v>70000</v>
      </c>
      <c r="F92" s="3">
        <v>0</v>
      </c>
      <c r="G92" s="23">
        <v>0</v>
      </c>
      <c r="H92" s="24">
        <f t="shared" si="37"/>
        <v>0</v>
      </c>
    </row>
    <row r="93" spans="1:10" ht="15" customHeight="1" x14ac:dyDescent="0.2">
      <c r="A93" s="1" t="s">
        <v>43</v>
      </c>
      <c r="B93" s="2" t="s">
        <v>44</v>
      </c>
      <c r="C93" s="3">
        <v>0</v>
      </c>
      <c r="D93" s="3">
        <v>794000</v>
      </c>
      <c r="E93" s="3">
        <v>794000</v>
      </c>
      <c r="F93" s="3">
        <v>61662.69</v>
      </c>
      <c r="G93" s="23">
        <v>0</v>
      </c>
      <c r="H93" s="24">
        <f t="shared" si="37"/>
        <v>7.7660818639798501</v>
      </c>
    </row>
    <row r="94" spans="1:10" ht="15" customHeight="1" x14ac:dyDescent="0.2">
      <c r="A94" s="1" t="s">
        <v>45</v>
      </c>
      <c r="B94" s="2" t="s">
        <v>46</v>
      </c>
      <c r="C94" s="3">
        <v>0</v>
      </c>
      <c r="D94" s="3">
        <v>14261001</v>
      </c>
      <c r="E94" s="3">
        <v>14261001</v>
      </c>
      <c r="F94" s="3">
        <v>3630888.38</v>
      </c>
      <c r="G94" s="23">
        <v>0</v>
      </c>
      <c r="H94" s="24">
        <f t="shared" si="37"/>
        <v>25.460263133001671</v>
      </c>
    </row>
    <row r="95" spans="1:10" s="6" customFormat="1" ht="15" customHeight="1" x14ac:dyDescent="0.2">
      <c r="A95" s="6" t="s">
        <v>51</v>
      </c>
      <c r="B95" s="12" t="s">
        <v>52</v>
      </c>
      <c r="C95" s="14">
        <f>+C96</f>
        <v>0</v>
      </c>
      <c r="D95" s="14">
        <f t="shared" ref="D95:F95" si="40">+D96</f>
        <v>696200</v>
      </c>
      <c r="E95" s="14">
        <f t="shared" si="40"/>
        <v>696200</v>
      </c>
      <c r="F95" s="14">
        <f t="shared" si="40"/>
        <v>53121</v>
      </c>
      <c r="G95" s="23">
        <v>0</v>
      </c>
      <c r="H95" s="23">
        <f t="shared" si="37"/>
        <v>7.6301350186727959</v>
      </c>
    </row>
    <row r="96" spans="1:10" ht="15" customHeight="1" x14ac:dyDescent="0.2">
      <c r="A96" s="1" t="s">
        <v>53</v>
      </c>
      <c r="B96" s="2" t="s">
        <v>52</v>
      </c>
      <c r="C96" s="3">
        <v>0</v>
      </c>
      <c r="D96" s="3">
        <v>696200</v>
      </c>
      <c r="E96" s="3">
        <v>696200</v>
      </c>
      <c r="F96" s="3">
        <v>53121</v>
      </c>
      <c r="G96" s="23">
        <v>0</v>
      </c>
      <c r="H96" s="24">
        <f t="shared" si="37"/>
        <v>7.6301350186727959</v>
      </c>
    </row>
    <row r="97" spans="1:10" s="22" customFormat="1" ht="15" customHeight="1" x14ac:dyDescent="0.2">
      <c r="B97" s="22" t="s">
        <v>72</v>
      </c>
      <c r="C97" s="23">
        <f>+C98+C100+C102</f>
        <v>0</v>
      </c>
      <c r="D97" s="23">
        <f t="shared" ref="D97:E97" si="41">+D98+D100+D102</f>
        <v>26763000</v>
      </c>
      <c r="E97" s="23">
        <f t="shared" si="41"/>
        <v>26763000</v>
      </c>
      <c r="F97" s="23">
        <f>+F98+F100+F102</f>
        <v>22896720.149999999</v>
      </c>
      <c r="G97" s="23">
        <v>0</v>
      </c>
      <c r="H97" s="23">
        <f t="shared" si="37"/>
        <v>85.553638045062215</v>
      </c>
    </row>
    <row r="98" spans="1:10" s="6" customFormat="1" ht="15" customHeight="1" x14ac:dyDescent="0.2">
      <c r="A98" s="6" t="s">
        <v>16</v>
      </c>
      <c r="B98" s="12" t="s">
        <v>17</v>
      </c>
      <c r="C98" s="14">
        <f>+C99</f>
        <v>0</v>
      </c>
      <c r="D98" s="14">
        <f t="shared" ref="D98:F98" si="42">+D99</f>
        <v>5038000</v>
      </c>
      <c r="E98" s="14">
        <f t="shared" si="42"/>
        <v>5038000</v>
      </c>
      <c r="F98" s="14">
        <f t="shared" si="42"/>
        <v>7091486.4699999997</v>
      </c>
      <c r="G98" s="23">
        <v>0</v>
      </c>
      <c r="H98" s="23">
        <f t="shared" si="37"/>
        <v>140.75995375148869</v>
      </c>
      <c r="I98" s="14"/>
      <c r="J98" s="14"/>
    </row>
    <row r="99" spans="1:10" ht="15" customHeight="1" x14ac:dyDescent="0.2">
      <c r="A99" s="1" t="s">
        <v>18</v>
      </c>
      <c r="B99" s="2" t="s">
        <v>17</v>
      </c>
      <c r="C99" s="3">
        <v>0</v>
      </c>
      <c r="D99" s="3">
        <v>5038000</v>
      </c>
      <c r="E99" s="3">
        <v>5038000</v>
      </c>
      <c r="F99" s="3">
        <v>7091486.4699999997</v>
      </c>
      <c r="G99" s="23">
        <v>0</v>
      </c>
      <c r="H99" s="24">
        <f t="shared" si="37"/>
        <v>140.75995375148869</v>
      </c>
    </row>
    <row r="100" spans="1:10" s="6" customFormat="1" ht="15" customHeight="1" x14ac:dyDescent="0.2">
      <c r="A100" s="6" t="s">
        <v>19</v>
      </c>
      <c r="B100" s="12" t="s">
        <v>20</v>
      </c>
      <c r="C100" s="14">
        <f>+C102</f>
        <v>0</v>
      </c>
      <c r="D100" s="14">
        <f>+D101</f>
        <v>9807000</v>
      </c>
      <c r="E100" s="14">
        <f>+E101</f>
        <v>9807000</v>
      </c>
      <c r="F100" s="14">
        <f>+F101</f>
        <v>0</v>
      </c>
      <c r="G100" s="23">
        <v>0</v>
      </c>
      <c r="H100" s="23">
        <f t="shared" si="37"/>
        <v>0</v>
      </c>
    </row>
    <row r="101" spans="1:10" ht="15" customHeight="1" x14ac:dyDescent="0.2">
      <c r="A101" s="1" t="s">
        <v>25</v>
      </c>
      <c r="B101" s="2" t="s">
        <v>26</v>
      </c>
      <c r="C101" s="3">
        <v>0</v>
      </c>
      <c r="D101" s="3">
        <v>9807000</v>
      </c>
      <c r="E101" s="3">
        <v>9807000</v>
      </c>
      <c r="F101" s="3">
        <v>0</v>
      </c>
      <c r="G101" s="23">
        <v>0</v>
      </c>
      <c r="H101" s="24">
        <f t="shared" si="37"/>
        <v>0</v>
      </c>
    </row>
    <row r="102" spans="1:10" s="6" customFormat="1" ht="15" customHeight="1" x14ac:dyDescent="0.2">
      <c r="A102" s="6" t="s">
        <v>35</v>
      </c>
      <c r="B102" s="12" t="s">
        <v>36</v>
      </c>
      <c r="C102" s="14">
        <f>+C103+C104+C105+C106</f>
        <v>0</v>
      </c>
      <c r="D102" s="14">
        <f t="shared" ref="D102:F102" si="43">+D103+D104+D105+D106</f>
        <v>11918000</v>
      </c>
      <c r="E102" s="14">
        <f t="shared" si="43"/>
        <v>11918000</v>
      </c>
      <c r="F102" s="14">
        <f t="shared" si="43"/>
        <v>15805233.68</v>
      </c>
      <c r="G102" s="23">
        <v>0</v>
      </c>
      <c r="H102" s="23">
        <f t="shared" si="37"/>
        <v>132.61649337137104</v>
      </c>
    </row>
    <row r="103" spans="1:10" ht="15" customHeight="1" x14ac:dyDescent="0.2">
      <c r="A103" s="1" t="s">
        <v>39</v>
      </c>
      <c r="B103" s="2" t="s">
        <v>40</v>
      </c>
      <c r="C103" s="3">
        <v>0</v>
      </c>
      <c r="D103" s="3">
        <v>4739000</v>
      </c>
      <c r="E103" s="3">
        <v>4739000</v>
      </c>
      <c r="F103" s="3">
        <v>0</v>
      </c>
      <c r="G103" s="23">
        <v>0</v>
      </c>
      <c r="H103" s="24">
        <f t="shared" si="37"/>
        <v>0</v>
      </c>
    </row>
    <row r="104" spans="1:10" ht="15" customHeight="1" x14ac:dyDescent="0.2">
      <c r="A104" s="1" t="s">
        <v>41</v>
      </c>
      <c r="B104" s="2" t="s">
        <v>42</v>
      </c>
      <c r="C104" s="3">
        <v>0</v>
      </c>
      <c r="D104" s="3">
        <v>777000</v>
      </c>
      <c r="E104" s="3">
        <v>777000</v>
      </c>
      <c r="F104" s="3">
        <v>0</v>
      </c>
      <c r="G104" s="23">
        <v>0</v>
      </c>
      <c r="H104" s="24">
        <f t="shared" si="37"/>
        <v>0</v>
      </c>
    </row>
    <row r="105" spans="1:10" ht="15" customHeight="1" x14ac:dyDescent="0.2">
      <c r="A105" s="1" t="s">
        <v>43</v>
      </c>
      <c r="B105" s="2" t="s">
        <v>44</v>
      </c>
      <c r="C105" s="3">
        <v>0</v>
      </c>
      <c r="D105" s="3">
        <v>469000</v>
      </c>
      <c r="E105" s="3">
        <v>469000</v>
      </c>
      <c r="F105" s="3">
        <v>0</v>
      </c>
      <c r="G105" s="23">
        <v>0</v>
      </c>
      <c r="H105" s="24">
        <f t="shared" si="37"/>
        <v>0</v>
      </c>
    </row>
    <row r="106" spans="1:10" ht="15" customHeight="1" x14ac:dyDescent="0.2">
      <c r="A106" s="1" t="s">
        <v>45</v>
      </c>
      <c r="B106" s="2" t="s">
        <v>46</v>
      </c>
      <c r="C106" s="3">
        <v>0</v>
      </c>
      <c r="D106" s="3">
        <v>5933000</v>
      </c>
      <c r="E106" s="3">
        <v>5933000</v>
      </c>
      <c r="F106" s="3">
        <v>15805233.68</v>
      </c>
      <c r="G106" s="23">
        <v>0</v>
      </c>
      <c r="H106" s="24">
        <f t="shared" si="37"/>
        <v>266.39530894994101</v>
      </c>
    </row>
    <row r="107" spans="1:10" s="6" customFormat="1" ht="15" customHeight="1" x14ac:dyDescent="0.2">
      <c r="B107" s="12" t="s">
        <v>73</v>
      </c>
      <c r="C107" s="14">
        <f>+C108</f>
        <v>0</v>
      </c>
      <c r="D107" s="14">
        <f t="shared" ref="D107:F108" si="44">+D108</f>
        <v>300000000</v>
      </c>
      <c r="E107" s="14">
        <f t="shared" si="44"/>
        <v>300000000</v>
      </c>
      <c r="F107" s="14">
        <f t="shared" si="44"/>
        <v>498502540.92000002</v>
      </c>
      <c r="G107" s="23">
        <v>0</v>
      </c>
      <c r="H107" s="23">
        <f t="shared" si="37"/>
        <v>166.16751364000001</v>
      </c>
    </row>
    <row r="108" spans="1:10" s="6" customFormat="1" ht="15" customHeight="1" x14ac:dyDescent="0.2">
      <c r="A108" s="6" t="s">
        <v>11</v>
      </c>
      <c r="B108" s="12" t="s">
        <v>12</v>
      </c>
      <c r="C108" s="14">
        <f>+C109</f>
        <v>0</v>
      </c>
      <c r="D108" s="14">
        <f t="shared" si="44"/>
        <v>300000000</v>
      </c>
      <c r="E108" s="14">
        <f t="shared" si="44"/>
        <v>300000000</v>
      </c>
      <c r="F108" s="14">
        <f t="shared" si="44"/>
        <v>498502540.92000002</v>
      </c>
      <c r="G108" s="23">
        <v>0</v>
      </c>
      <c r="H108" s="23">
        <f t="shared" si="37"/>
        <v>166.16751364000001</v>
      </c>
    </row>
    <row r="109" spans="1:10" ht="15" customHeight="1" x14ac:dyDescent="0.2">
      <c r="A109" s="1" t="s">
        <v>13</v>
      </c>
      <c r="B109" s="2" t="s">
        <v>12</v>
      </c>
      <c r="C109" s="3">
        <v>0</v>
      </c>
      <c r="D109" s="3">
        <v>300000000</v>
      </c>
      <c r="E109" s="3">
        <v>300000000</v>
      </c>
      <c r="F109" s="3">
        <v>498502540.92000002</v>
      </c>
      <c r="G109" s="23">
        <v>0</v>
      </c>
      <c r="H109" s="24">
        <f t="shared" si="37"/>
        <v>166.16751364000001</v>
      </c>
    </row>
    <row r="110" spans="1:10" s="17" customFormat="1" ht="12" customHeight="1" x14ac:dyDescent="0.2">
      <c r="A110" s="26" t="s">
        <v>78</v>
      </c>
      <c r="B110" s="27"/>
      <c r="C110" s="28">
        <f>+C7+C62</f>
        <v>13504380460.09</v>
      </c>
      <c r="D110" s="28">
        <f t="shared" ref="D110:F110" si="45">+D7+D62</f>
        <v>15773188099</v>
      </c>
      <c r="E110" s="28">
        <f t="shared" si="45"/>
        <v>15773188099</v>
      </c>
      <c r="F110" s="28">
        <f t="shared" si="45"/>
        <v>14545689909.690001</v>
      </c>
      <c r="G110" s="29"/>
      <c r="H110" s="29"/>
    </row>
    <row r="111" spans="1:10" s="17" customFormat="1" ht="12" customHeight="1" x14ac:dyDescent="0.2">
      <c r="A111" s="26" t="s">
        <v>75</v>
      </c>
      <c r="B111" s="27"/>
      <c r="C111" s="29">
        <f>+C84</f>
        <v>0</v>
      </c>
      <c r="D111" s="29">
        <f t="shared" ref="D111:F111" si="46">+D84</f>
        <v>74959401</v>
      </c>
      <c r="E111" s="29">
        <f t="shared" si="46"/>
        <v>74959401</v>
      </c>
      <c r="F111" s="29">
        <f t="shared" si="46"/>
        <v>35102954.810000002</v>
      </c>
      <c r="G111" s="29"/>
      <c r="H111" s="29"/>
    </row>
    <row r="112" spans="1:10" s="17" customFormat="1" ht="12" customHeight="1" x14ac:dyDescent="0.2">
      <c r="A112" s="26" t="s">
        <v>77</v>
      </c>
      <c r="B112" s="27"/>
      <c r="C112" s="28">
        <f>+C110+C111</f>
        <v>13504380460.09</v>
      </c>
      <c r="D112" s="28">
        <f t="shared" ref="D112:F112" si="47">+D110+D111</f>
        <v>15848147500</v>
      </c>
      <c r="E112" s="28">
        <f t="shared" si="47"/>
        <v>15848147500</v>
      </c>
      <c r="F112" s="28">
        <f t="shared" si="47"/>
        <v>14580792864.5</v>
      </c>
      <c r="G112" s="29"/>
      <c r="H112" s="29"/>
    </row>
    <row r="113" spans="1:8" s="17" customFormat="1" ht="12" customHeight="1" x14ac:dyDescent="0.2">
      <c r="A113" s="26" t="s">
        <v>79</v>
      </c>
      <c r="B113" s="27"/>
      <c r="C113" s="28">
        <f>+C33+C69</f>
        <v>13535050118.5</v>
      </c>
      <c r="D113" s="28">
        <f t="shared" ref="D113:F113" si="48">+D33+D69</f>
        <v>15521384500</v>
      </c>
      <c r="E113" s="28">
        <f t="shared" si="48"/>
        <v>15521384500</v>
      </c>
      <c r="F113" s="28">
        <f t="shared" si="48"/>
        <v>14029026377.700001</v>
      </c>
      <c r="G113" s="29"/>
      <c r="H113" s="29"/>
    </row>
    <row r="114" spans="1:8" s="17" customFormat="1" ht="12" customHeight="1" x14ac:dyDescent="0.2">
      <c r="A114" s="26" t="s">
        <v>76</v>
      </c>
      <c r="B114" s="27"/>
      <c r="C114" s="29">
        <f>+C97+C107</f>
        <v>0</v>
      </c>
      <c r="D114" s="29">
        <f t="shared" ref="D114:F114" si="49">+D97+D107</f>
        <v>326763000</v>
      </c>
      <c r="E114" s="29">
        <f t="shared" si="49"/>
        <v>326763000</v>
      </c>
      <c r="F114" s="29">
        <f t="shared" si="49"/>
        <v>521399261.06999999</v>
      </c>
      <c r="G114" s="29"/>
      <c r="H114" s="29"/>
    </row>
    <row r="115" spans="1:8" s="17" customFormat="1" ht="12" customHeight="1" x14ac:dyDescent="0.2">
      <c r="A115" s="26" t="s">
        <v>77</v>
      </c>
      <c r="B115" s="27"/>
      <c r="C115" s="28">
        <f>+C113+C114</f>
        <v>13535050118.5</v>
      </c>
      <c r="D115" s="28">
        <f t="shared" ref="D115:F115" si="50">+D113+D114</f>
        <v>15848147500</v>
      </c>
      <c r="E115" s="28">
        <f t="shared" si="50"/>
        <v>15848147500</v>
      </c>
      <c r="F115" s="28">
        <f t="shared" si="50"/>
        <v>14550425638.77</v>
      </c>
      <c r="G115" s="29"/>
      <c r="H115" s="29"/>
    </row>
    <row r="116" spans="1:8" s="17" customFormat="1" ht="14.25" customHeight="1" x14ac:dyDescent="0.2">
      <c r="A116" s="26" t="s">
        <v>69</v>
      </c>
      <c r="B116" s="27"/>
      <c r="C116" s="29">
        <f>+C110-C113</f>
        <v>-30669658.409999847</v>
      </c>
      <c r="D116" s="29"/>
      <c r="E116" s="29"/>
      <c r="F116" s="29">
        <f>+F110-F113</f>
        <v>516663531.98999977</v>
      </c>
      <c r="G116" s="29"/>
      <c r="H116" s="29"/>
    </row>
    <row r="117" spans="1:8" ht="14.25" customHeight="1" x14ac:dyDescent="0.2"/>
    <row r="118" spans="1:8" ht="14.25" customHeight="1" x14ac:dyDescent="0.2"/>
  </sheetData>
  <mergeCells count="2">
    <mergeCell ref="A4:B5"/>
    <mergeCell ref="A2:H2"/>
  </mergeCells>
  <pageMargins left="0.74803149606299213" right="0.74803149606299213" top="0.98425196850393704" bottom="0.98425196850393704" header="0.51181102362204722" footer="0.51181102362204722"/>
  <pageSetup scale="86" fitToHeight="0" orientation="landscape" horizontalDpi="300" verticalDpi="300" r:id="rId1"/>
  <headerFooter alignWithMargins="0"/>
  <ignoredErrors>
    <ignoredError sqref="C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i rashodi prema izvorim</vt:lpstr>
      <vt:lpstr>'Prihodi i rashodi prema izvorim'!Print_Titles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Daniela Juroš Pečnik</cp:lastModifiedBy>
  <cp:lastPrinted>2023-04-25T07:05:34Z</cp:lastPrinted>
  <dcterms:created xsi:type="dcterms:W3CDTF">2023-04-24T11:31:55Z</dcterms:created>
  <dcterms:modified xsi:type="dcterms:W3CDTF">2023-04-27T11:04:05Z</dcterms:modified>
</cp:coreProperties>
</file>